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weimar.parraga\OneDrive - Jardin Botanico\SGSST\2026\Matrices\"/>
    </mc:Choice>
  </mc:AlternateContent>
  <workbookProtection workbookAlgorithmName="SHA-512" workbookHashValue="1PK+yqFHV2DUxpn6UOdWQAyPxqjNpnG5GNs8Pdz+4kopQmbS0p5s6DsESvLFzLzM7a3AmdgFi3uozTvyYxtZRw==" workbookSaltValue="x9PKvJ22hMWQeIKcGweACQ==" workbookSpinCount="100000" lockStructure="1"/>
  <bookViews>
    <workbookView xWindow="0" yWindow="0" windowWidth="28800" windowHeight="12330" tabRatio="1000"/>
  </bookViews>
  <sheets>
    <sheet name="Portada" sheetId="19" r:id="rId1"/>
    <sheet name="Indice" sheetId="53" r:id="rId2"/>
    <sheet name="Metodologia" sheetId="38" r:id="rId3"/>
    <sheet name="Clasificacion de Peligros" sheetId="27" r:id="rId4"/>
    <sheet name="Descripcion del Evento" sheetId="28" r:id="rId5"/>
    <sheet name="1." sheetId="37" r:id="rId6"/>
    <sheet name="2." sheetId="40" r:id="rId7"/>
    <sheet name="3." sheetId="41" r:id="rId8"/>
    <sheet name="4." sheetId="42" r:id="rId9"/>
    <sheet name="5." sheetId="43" r:id="rId10"/>
    <sheet name="6." sheetId="44" r:id="rId11"/>
    <sheet name="7." sheetId="46" r:id="rId12"/>
    <sheet name="8." sheetId="47" r:id="rId13"/>
    <sheet name="9." sheetId="49" r:id="rId14"/>
    <sheet name="10." sheetId="51" r:id="rId15"/>
    <sheet name="11." sheetId="34" r:id="rId16"/>
    <sheet name="12." sheetId="33" r:id="rId17"/>
    <sheet name="2. IPEVR ADM" sheetId="24" state="hidden" r:id="rId18"/>
    <sheet name="Cargos mixto" sheetId="30" state="hidden" r:id="rId19"/>
    <sheet name="CARGOS" sheetId="26" state="hidden" r:id="rId20"/>
    <sheet name="13." sheetId="54" r:id="rId21"/>
    <sheet name="Priorización" sheetId="21" r:id="rId22"/>
    <sheet name="Indicador de seguimiento" sheetId="39" r:id="rId23"/>
  </sheets>
  <definedNames>
    <definedName name="_xlnm._FilterDatabase" localSheetId="5" hidden="1">'1.'!$8:$37</definedName>
    <definedName name="_xlnm._FilterDatabase" localSheetId="14" hidden="1">'10.'!$A$8:$AC$54</definedName>
    <definedName name="_xlnm._FilterDatabase" localSheetId="15" hidden="1">'11.'!$A$8:$AC$131</definedName>
    <definedName name="_xlnm._FilterDatabase" localSheetId="6" hidden="1">'2.'!$A$8:$AC$64</definedName>
    <definedName name="_xlnm._FilterDatabase" localSheetId="17" hidden="1">'2. IPEVR ADM'!$A$8:$AC$13</definedName>
    <definedName name="_xlnm._FilterDatabase" localSheetId="7" hidden="1">'3.'!$8:$86</definedName>
    <definedName name="_xlnm._FilterDatabase" localSheetId="8" hidden="1">'4.'!$A$8:$AC$76</definedName>
    <definedName name="_xlnm._FilterDatabase" localSheetId="9" hidden="1">'5.'!$A$8:$AC$76</definedName>
    <definedName name="_xlnm._FilterDatabase" localSheetId="10" hidden="1">'6.'!$A$8:$AC$45</definedName>
    <definedName name="_xlnm._FilterDatabase" localSheetId="11" hidden="1">'7.'!$A$8:$AC$27</definedName>
    <definedName name="_xlnm._FilterDatabase" localSheetId="12" hidden="1">'8.'!$A$8:$AC$27</definedName>
    <definedName name="_xlnm._FilterDatabase" localSheetId="13" hidden="1">'9.'!$A$8:$AC$27</definedName>
    <definedName name="_xlnm._FilterDatabase" localSheetId="19" hidden="1">CARGOS!$A$1:$M$1</definedName>
    <definedName name="_xlnm.Print_Area" localSheetId="14">'10.'!$A$7:$AC$8</definedName>
    <definedName name="_xlnm.Print_Area" localSheetId="15">'11.'!$A$7:$AC$8</definedName>
    <definedName name="_xlnm.Print_Area" localSheetId="6">'2.'!$A$7:$AC$8</definedName>
    <definedName name="_xlnm.Print_Area" localSheetId="17">'2. IPEVR ADM'!$A$7:$AC$11</definedName>
    <definedName name="_xlnm.Print_Area" localSheetId="7">'3.'!$A$7:$AC$8</definedName>
    <definedName name="_xlnm.Print_Area" localSheetId="8">'4.'!$A$7:$AC$8</definedName>
    <definedName name="_xlnm.Print_Area" localSheetId="9">'5.'!$A$7:$AC$8</definedName>
    <definedName name="_xlnm.Print_Area" localSheetId="10">'6.'!$A$7:$AC$8</definedName>
    <definedName name="_xlnm.Print_Area" localSheetId="11">'7.'!$A$7:$AC$8</definedName>
    <definedName name="_xlnm.Print_Area" localSheetId="12">'8.'!$A$7:$AC$8</definedName>
    <definedName name="_xlnm.Print_Area" localSheetId="13">'9.'!$A$7:$AC$8</definedName>
    <definedName name="_xlnm.Print_Area" localSheetId="0">Portada!$A$1:$H$45</definedName>
    <definedName name="impresion">#REF!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3" i="33" l="1"/>
  <c r="P13" i="33"/>
  <c r="S13" i="33" s="1"/>
  <c r="X12" i="33"/>
  <c r="P12" i="33"/>
  <c r="Q12" i="33" s="1"/>
  <c r="X10" i="46"/>
  <c r="P10" i="46"/>
  <c r="S10" i="46" s="1"/>
  <c r="P13" i="54"/>
  <c r="S13" i="54" s="1"/>
  <c r="X35" i="54"/>
  <c r="X34" i="54"/>
  <c r="X33" i="54"/>
  <c r="X32" i="54"/>
  <c r="X31" i="54"/>
  <c r="X30" i="54"/>
  <c r="X29" i="54"/>
  <c r="X28" i="54"/>
  <c r="X27" i="54"/>
  <c r="X26" i="54"/>
  <c r="X25" i="54"/>
  <c r="X24" i="54"/>
  <c r="X23" i="54"/>
  <c r="X22" i="54"/>
  <c r="X21" i="54"/>
  <c r="X20" i="54"/>
  <c r="X19" i="54"/>
  <c r="X18" i="54"/>
  <c r="X17" i="54"/>
  <c r="X16" i="54"/>
  <c r="X15" i="54"/>
  <c r="X14" i="54"/>
  <c r="X13" i="54"/>
  <c r="X12" i="54"/>
  <c r="X11" i="54"/>
  <c r="X10" i="54"/>
  <c r="P35" i="54"/>
  <c r="S35" i="54" s="1"/>
  <c r="U35" i="54" s="1"/>
  <c r="P34" i="54"/>
  <c r="Q34" i="54" s="1"/>
  <c r="P33" i="54"/>
  <c r="S33" i="54" s="1"/>
  <c r="P32" i="54"/>
  <c r="Q32" i="54" s="1"/>
  <c r="P31" i="54"/>
  <c r="P30" i="54"/>
  <c r="P29" i="54"/>
  <c r="P28" i="54"/>
  <c r="P27" i="54"/>
  <c r="Q27" i="54" s="1"/>
  <c r="P26" i="54"/>
  <c r="Q26" i="54" s="1"/>
  <c r="P25" i="54"/>
  <c r="P24" i="54"/>
  <c r="P23" i="54"/>
  <c r="P22" i="54"/>
  <c r="Q22" i="54"/>
  <c r="P21" i="54"/>
  <c r="Q21" i="54" s="1"/>
  <c r="P20" i="54"/>
  <c r="P19" i="54"/>
  <c r="P18" i="54"/>
  <c r="P17" i="54"/>
  <c r="P16" i="54"/>
  <c r="P15" i="54"/>
  <c r="S15" i="54"/>
  <c r="P14" i="54"/>
  <c r="S14" i="54" s="1"/>
  <c r="P12" i="54"/>
  <c r="S12" i="54" s="1"/>
  <c r="U12" i="54" s="1"/>
  <c r="P11" i="54"/>
  <c r="Q11" i="54" s="1"/>
  <c r="P10" i="54"/>
  <c r="Q13" i="54"/>
  <c r="X93" i="34"/>
  <c r="P93" i="34"/>
  <c r="X61" i="34"/>
  <c r="P61" i="34"/>
  <c r="S61" i="34" s="1"/>
  <c r="U61" i="34" s="1"/>
  <c r="X17" i="49"/>
  <c r="P17" i="49"/>
  <c r="Q17" i="49" s="1"/>
  <c r="X23" i="44"/>
  <c r="P23" i="44"/>
  <c r="S23" i="44" s="1"/>
  <c r="U23" i="44" s="1"/>
  <c r="X71" i="34"/>
  <c r="P71" i="34"/>
  <c r="X70" i="34"/>
  <c r="P70" i="34"/>
  <c r="X69" i="34"/>
  <c r="P69" i="34"/>
  <c r="S69" i="34"/>
  <c r="U69" i="34" s="1"/>
  <c r="X68" i="34"/>
  <c r="P68" i="34"/>
  <c r="S68" i="34"/>
  <c r="T68" i="34" s="1"/>
  <c r="X67" i="34"/>
  <c r="P67" i="34"/>
  <c r="S67" i="34"/>
  <c r="U67" i="34" s="1"/>
  <c r="X66" i="34"/>
  <c r="P66" i="34"/>
  <c r="Q66" i="34"/>
  <c r="X65" i="34"/>
  <c r="P65" i="34"/>
  <c r="S65" i="34"/>
  <c r="U65" i="34" s="1"/>
  <c r="X64" i="34"/>
  <c r="P64" i="34"/>
  <c r="Q64" i="34" s="1"/>
  <c r="X11" i="34"/>
  <c r="P11" i="34"/>
  <c r="S11" i="34" s="1"/>
  <c r="P76" i="42"/>
  <c r="P10" i="42"/>
  <c r="S10" i="42" s="1"/>
  <c r="P11" i="42"/>
  <c r="P12" i="42"/>
  <c r="Q12" i="42" s="1"/>
  <c r="P13" i="42"/>
  <c r="P14" i="42"/>
  <c r="Q14" i="42" s="1"/>
  <c r="P15" i="42"/>
  <c r="P16" i="42"/>
  <c r="S16" i="42" s="1"/>
  <c r="U16" i="42" s="1"/>
  <c r="P17" i="42"/>
  <c r="S17" i="42" s="1"/>
  <c r="Q17" i="42"/>
  <c r="P18" i="42"/>
  <c r="P19" i="42"/>
  <c r="Q19" i="42" s="1"/>
  <c r="P20" i="42"/>
  <c r="P21" i="42"/>
  <c r="S21" i="42" s="1"/>
  <c r="P22" i="42"/>
  <c r="Q22" i="42" s="1"/>
  <c r="P23" i="42"/>
  <c r="Q23" i="42" s="1"/>
  <c r="P24" i="42"/>
  <c r="S24" i="42" s="1"/>
  <c r="Q24" i="42"/>
  <c r="P25" i="42"/>
  <c r="P26" i="42"/>
  <c r="Q26" i="42" s="1"/>
  <c r="P27" i="42"/>
  <c r="P28" i="42"/>
  <c r="Q28" i="42" s="1"/>
  <c r="P29" i="42"/>
  <c r="Q29" i="42" s="1"/>
  <c r="P30" i="42"/>
  <c r="Q30" i="42" s="1"/>
  <c r="P31" i="42"/>
  <c r="Q31" i="42" s="1"/>
  <c r="P32" i="42"/>
  <c r="Q32" i="42" s="1"/>
  <c r="P33" i="42"/>
  <c r="Q33" i="42"/>
  <c r="P34" i="42"/>
  <c r="Q34" i="42" s="1"/>
  <c r="P35" i="42"/>
  <c r="Q35" i="42"/>
  <c r="P36" i="42"/>
  <c r="Q36" i="42" s="1"/>
  <c r="P37" i="42"/>
  <c r="Q37" i="42" s="1"/>
  <c r="P38" i="42"/>
  <c r="Q38" i="42" s="1"/>
  <c r="P39" i="42"/>
  <c r="S39" i="42" s="1"/>
  <c r="P40" i="42"/>
  <c r="Q40" i="42" s="1"/>
  <c r="P41" i="42"/>
  <c r="Q41" i="42" s="1"/>
  <c r="P42" i="42"/>
  <c r="S42" i="42" s="1"/>
  <c r="U42" i="42" s="1"/>
  <c r="P43" i="42"/>
  <c r="Q43" i="42" s="1"/>
  <c r="P44" i="42"/>
  <c r="S44" i="42" s="1"/>
  <c r="T44" i="42" s="1"/>
  <c r="P45" i="42"/>
  <c r="S45" i="42" s="1"/>
  <c r="T45" i="42" s="1"/>
  <c r="P46" i="42"/>
  <c r="Q46" i="42" s="1"/>
  <c r="P47" i="42"/>
  <c r="Q47" i="42" s="1"/>
  <c r="P48" i="42"/>
  <c r="S48" i="42" s="1"/>
  <c r="U48" i="42" s="1"/>
  <c r="Q48" i="42"/>
  <c r="P49" i="42"/>
  <c r="P50" i="42"/>
  <c r="S50" i="42" s="1"/>
  <c r="P51" i="42"/>
  <c r="P52" i="42"/>
  <c r="S52" i="42"/>
  <c r="P53" i="42"/>
  <c r="S53" i="42" s="1"/>
  <c r="U53" i="42" s="1"/>
  <c r="P54" i="42"/>
  <c r="Q54" i="42" s="1"/>
  <c r="S54" i="42"/>
  <c r="U54" i="42" s="1"/>
  <c r="P55" i="42"/>
  <c r="Q55" i="42" s="1"/>
  <c r="P56" i="42"/>
  <c r="S56" i="42" s="1"/>
  <c r="T56" i="42" s="1"/>
  <c r="P57" i="42"/>
  <c r="Q57" i="42" s="1"/>
  <c r="S57" i="42"/>
  <c r="P58" i="42"/>
  <c r="S58" i="42" s="1"/>
  <c r="T58" i="42" s="1"/>
  <c r="P59" i="42"/>
  <c r="S59" i="42" s="1"/>
  <c r="U59" i="42" s="1"/>
  <c r="P60" i="42"/>
  <c r="Q60" i="42" s="1"/>
  <c r="P61" i="42"/>
  <c r="Q61" i="42" s="1"/>
  <c r="P62" i="42"/>
  <c r="Q62" i="42" s="1"/>
  <c r="P63" i="42"/>
  <c r="Q63" i="42" s="1"/>
  <c r="P64" i="42"/>
  <c r="Q64" i="42" s="1"/>
  <c r="P65" i="42"/>
  <c r="Q65" i="42" s="1"/>
  <c r="P66" i="42"/>
  <c r="Q66" i="42" s="1"/>
  <c r="P67" i="42"/>
  <c r="Q67" i="42" s="1"/>
  <c r="P68" i="42"/>
  <c r="S68" i="42" s="1"/>
  <c r="T68" i="42" s="1"/>
  <c r="P69" i="42"/>
  <c r="S69" i="42" s="1"/>
  <c r="T69" i="42" s="1"/>
  <c r="P70" i="42"/>
  <c r="Q70" i="42" s="1"/>
  <c r="P71" i="42"/>
  <c r="S71" i="42" s="1"/>
  <c r="P72" i="42"/>
  <c r="Q72" i="42" s="1"/>
  <c r="P73" i="42"/>
  <c r="S73" i="42" s="1"/>
  <c r="P74" i="42"/>
  <c r="P75" i="42"/>
  <c r="S75" i="42" s="1"/>
  <c r="P9" i="42"/>
  <c r="S9" i="42" s="1"/>
  <c r="X61" i="40"/>
  <c r="P10" i="40"/>
  <c r="Q10" i="40" s="1"/>
  <c r="P11" i="40"/>
  <c r="S11" i="40"/>
  <c r="U11" i="40"/>
  <c r="P12" i="40"/>
  <c r="S12" i="40" s="1"/>
  <c r="U12" i="40" s="1"/>
  <c r="P13" i="40"/>
  <c r="P14" i="40"/>
  <c r="P15" i="40"/>
  <c r="S15" i="40" s="1"/>
  <c r="P16" i="40"/>
  <c r="Q16" i="40" s="1"/>
  <c r="P17" i="40"/>
  <c r="P18" i="40"/>
  <c r="Q18" i="40" s="1"/>
  <c r="P19" i="40"/>
  <c r="S19" i="40"/>
  <c r="T19" i="40" s="1"/>
  <c r="P20" i="40"/>
  <c r="Q20" i="40" s="1"/>
  <c r="P21" i="40"/>
  <c r="Q21" i="40" s="1"/>
  <c r="P22" i="40"/>
  <c r="Q22" i="40" s="1"/>
  <c r="P23" i="40"/>
  <c r="S23" i="40"/>
  <c r="T23" i="40" s="1"/>
  <c r="P24" i="40"/>
  <c r="S24" i="40" s="1"/>
  <c r="P25" i="40"/>
  <c r="S25" i="40" s="1"/>
  <c r="U25" i="40" s="1"/>
  <c r="P26" i="40"/>
  <c r="S26" i="40"/>
  <c r="P27" i="40"/>
  <c r="S27" i="40" s="1"/>
  <c r="U27" i="40" s="1"/>
  <c r="P28" i="40"/>
  <c r="P29" i="40"/>
  <c r="P30" i="40"/>
  <c r="Q30" i="40" s="1"/>
  <c r="P31" i="40"/>
  <c r="S31" i="40" s="1"/>
  <c r="P32" i="40"/>
  <c r="S32" i="40" s="1"/>
  <c r="U32" i="40" s="1"/>
  <c r="P33" i="40"/>
  <c r="S33" i="40" s="1"/>
  <c r="U33" i="40" s="1"/>
  <c r="P34" i="40"/>
  <c r="S34" i="40"/>
  <c r="U34" i="40" s="1"/>
  <c r="P35" i="40"/>
  <c r="S35" i="40"/>
  <c r="U35" i="40" s="1"/>
  <c r="P36" i="40"/>
  <c r="S36" i="40" s="1"/>
  <c r="U36" i="40" s="1"/>
  <c r="P37" i="40"/>
  <c r="S37" i="40" s="1"/>
  <c r="U37" i="40" s="1"/>
  <c r="P38" i="40"/>
  <c r="S38" i="40"/>
  <c r="U38" i="40" s="1"/>
  <c r="P39" i="40"/>
  <c r="S39" i="40" s="1"/>
  <c r="U39" i="40" s="1"/>
  <c r="P40" i="40"/>
  <c r="S40" i="40" s="1"/>
  <c r="U40" i="40" s="1"/>
  <c r="P41" i="40"/>
  <c r="S41" i="40" s="1"/>
  <c r="U41" i="40" s="1"/>
  <c r="P42" i="40"/>
  <c r="Q42" i="40"/>
  <c r="P43" i="40"/>
  <c r="P44" i="40"/>
  <c r="S44" i="40" s="1"/>
  <c r="P45" i="40"/>
  <c r="Q45" i="40" s="1"/>
  <c r="P46" i="40"/>
  <c r="Q46" i="40" s="1"/>
  <c r="P47" i="40"/>
  <c r="Q47" i="40" s="1"/>
  <c r="P48" i="40"/>
  <c r="S48" i="40" s="1"/>
  <c r="T48" i="40" s="1"/>
  <c r="P49" i="40"/>
  <c r="S49" i="40"/>
  <c r="P50" i="40"/>
  <c r="S50" i="40" s="1"/>
  <c r="U50" i="40" s="1"/>
  <c r="P63" i="40"/>
  <c r="P64" i="40"/>
  <c r="S64" i="40" s="1"/>
  <c r="U64" i="40" s="1"/>
  <c r="P51" i="40"/>
  <c r="Q51" i="40" s="1"/>
  <c r="P52" i="40"/>
  <c r="Q52" i="40"/>
  <c r="P53" i="40"/>
  <c r="S53" i="40" s="1"/>
  <c r="U53" i="40" s="1"/>
  <c r="P54" i="40"/>
  <c r="S54" i="40"/>
  <c r="U54" i="40" s="1"/>
  <c r="P55" i="40"/>
  <c r="Q55" i="40"/>
  <c r="P56" i="40"/>
  <c r="Q56" i="40" s="1"/>
  <c r="P57" i="40"/>
  <c r="S57" i="40" s="1"/>
  <c r="Q57" i="40"/>
  <c r="P58" i="40"/>
  <c r="S58" i="40" s="1"/>
  <c r="P59" i="40"/>
  <c r="S59" i="40" s="1"/>
  <c r="P60" i="40"/>
  <c r="S60" i="40" s="1"/>
  <c r="U60" i="40" s="1"/>
  <c r="P61" i="40"/>
  <c r="Q61" i="40" s="1"/>
  <c r="P62" i="40"/>
  <c r="Q62" i="40" s="1"/>
  <c r="P9" i="40"/>
  <c r="S9" i="40"/>
  <c r="U9" i="40" s="1"/>
  <c r="U31" i="42"/>
  <c r="U32" i="42"/>
  <c r="U33" i="42"/>
  <c r="U34" i="42"/>
  <c r="U35" i="42"/>
  <c r="U36" i="42"/>
  <c r="U37" i="42"/>
  <c r="U60" i="42"/>
  <c r="U61" i="42"/>
  <c r="U62" i="42"/>
  <c r="U63" i="42"/>
  <c r="U64" i="42"/>
  <c r="U65" i="42"/>
  <c r="U66" i="42"/>
  <c r="U18" i="41"/>
  <c r="U19" i="41"/>
  <c r="U20" i="41"/>
  <c r="U21" i="41"/>
  <c r="U22" i="41"/>
  <c r="U23" i="41"/>
  <c r="U24" i="41"/>
  <c r="U45" i="41"/>
  <c r="U46" i="41"/>
  <c r="U47" i="41"/>
  <c r="U48" i="41"/>
  <c r="U49" i="41"/>
  <c r="U50" i="41"/>
  <c r="U51" i="41"/>
  <c r="X43" i="41"/>
  <c r="P43" i="41"/>
  <c r="Q43" i="41"/>
  <c r="X60" i="34"/>
  <c r="P60" i="34"/>
  <c r="Q60" i="34"/>
  <c r="X90" i="34"/>
  <c r="P90" i="34"/>
  <c r="Q90" i="34" s="1"/>
  <c r="X124" i="34"/>
  <c r="P124" i="34"/>
  <c r="X35" i="34"/>
  <c r="P35" i="34"/>
  <c r="Q35" i="34"/>
  <c r="X26" i="34"/>
  <c r="P26" i="34"/>
  <c r="Q26" i="34" s="1"/>
  <c r="X12" i="44"/>
  <c r="P12" i="44"/>
  <c r="S12" i="44" s="1"/>
  <c r="P10" i="44"/>
  <c r="X10" i="44"/>
  <c r="P11" i="44"/>
  <c r="Q11" i="44" s="1"/>
  <c r="X11" i="44"/>
  <c r="X32" i="51"/>
  <c r="P32" i="51"/>
  <c r="Q32" i="51" s="1"/>
  <c r="X31" i="51"/>
  <c r="P31" i="51"/>
  <c r="Q31" i="51" s="1"/>
  <c r="X30" i="51"/>
  <c r="P30" i="51"/>
  <c r="S30" i="51" s="1"/>
  <c r="X29" i="51"/>
  <c r="P29" i="51"/>
  <c r="Q29" i="51"/>
  <c r="X54" i="51"/>
  <c r="P54" i="51"/>
  <c r="Q54" i="51" s="1"/>
  <c r="S54" i="51"/>
  <c r="X53" i="51"/>
  <c r="P53" i="51"/>
  <c r="Q53" i="51"/>
  <c r="X52" i="51"/>
  <c r="P52" i="51"/>
  <c r="S52" i="51" s="1"/>
  <c r="X51" i="51"/>
  <c r="P51" i="51"/>
  <c r="Q51" i="51" s="1"/>
  <c r="X50" i="51"/>
  <c r="P50" i="51"/>
  <c r="S50" i="51"/>
  <c r="X49" i="51"/>
  <c r="P49" i="51"/>
  <c r="Q49" i="51"/>
  <c r="X48" i="51"/>
  <c r="P48" i="51"/>
  <c r="Q48" i="51" s="1"/>
  <c r="X47" i="51"/>
  <c r="P47" i="51"/>
  <c r="S47" i="51" s="1"/>
  <c r="X46" i="51"/>
  <c r="P46" i="51"/>
  <c r="S46" i="51" s="1"/>
  <c r="X45" i="51"/>
  <c r="P45" i="51"/>
  <c r="X44" i="51"/>
  <c r="P44" i="51"/>
  <c r="Q44" i="51" s="1"/>
  <c r="X43" i="51"/>
  <c r="P43" i="51"/>
  <c r="Q43" i="51" s="1"/>
  <c r="X10" i="42"/>
  <c r="X21" i="51"/>
  <c r="P21" i="51"/>
  <c r="Q21" i="51" s="1"/>
  <c r="X20" i="51"/>
  <c r="P20" i="51"/>
  <c r="Q20" i="51"/>
  <c r="X19" i="51"/>
  <c r="P19" i="51"/>
  <c r="S19" i="51" s="1"/>
  <c r="X27" i="49"/>
  <c r="P27" i="49"/>
  <c r="S27" i="49"/>
  <c r="X26" i="49"/>
  <c r="P26" i="49"/>
  <c r="Q26" i="49"/>
  <c r="X25" i="49"/>
  <c r="P25" i="49"/>
  <c r="S25" i="49" s="1"/>
  <c r="U25" i="49" s="1"/>
  <c r="X24" i="49"/>
  <c r="P24" i="49"/>
  <c r="X23" i="49"/>
  <c r="P23" i="49"/>
  <c r="S23" i="49" s="1"/>
  <c r="X22" i="49"/>
  <c r="P22" i="49"/>
  <c r="S22" i="49" s="1"/>
  <c r="U22" i="49" s="1"/>
  <c r="X21" i="49"/>
  <c r="P21" i="49"/>
  <c r="X20" i="49"/>
  <c r="P20" i="49"/>
  <c r="S20" i="49"/>
  <c r="X19" i="49"/>
  <c r="P19" i="49"/>
  <c r="Q19" i="49" s="1"/>
  <c r="X18" i="49"/>
  <c r="P18" i="49"/>
  <c r="S18" i="49" s="1"/>
  <c r="U18" i="49" s="1"/>
  <c r="X16" i="49"/>
  <c r="P16" i="49"/>
  <c r="S16" i="49" s="1"/>
  <c r="U16" i="49" s="1"/>
  <c r="X15" i="49"/>
  <c r="P15" i="49"/>
  <c r="S15" i="49" s="1"/>
  <c r="U15" i="49" s="1"/>
  <c r="X14" i="49"/>
  <c r="P14" i="49"/>
  <c r="S14" i="49" s="1"/>
  <c r="X13" i="49"/>
  <c r="P13" i="49"/>
  <c r="Q13" i="49"/>
  <c r="X12" i="49"/>
  <c r="P12" i="49"/>
  <c r="S12" i="49" s="1"/>
  <c r="U12" i="49" s="1"/>
  <c r="X11" i="49"/>
  <c r="P11" i="49"/>
  <c r="Q11" i="49" s="1"/>
  <c r="X10" i="49"/>
  <c r="P10" i="49"/>
  <c r="X24" i="42"/>
  <c r="X23" i="42"/>
  <c r="X22" i="42"/>
  <c r="X21" i="42"/>
  <c r="X20" i="42"/>
  <c r="X19" i="42"/>
  <c r="X18" i="42"/>
  <c r="X17" i="42"/>
  <c r="X16" i="42"/>
  <c r="X15" i="42"/>
  <c r="X14" i="42"/>
  <c r="X13" i="42"/>
  <c r="X12" i="42"/>
  <c r="X11" i="42"/>
  <c r="X27" i="47"/>
  <c r="P27" i="47"/>
  <c r="Q27" i="47"/>
  <c r="X26" i="47"/>
  <c r="P26" i="47"/>
  <c r="S26" i="47"/>
  <c r="X25" i="47"/>
  <c r="P25" i="47"/>
  <c r="S25" i="47" s="1"/>
  <c r="X24" i="47"/>
  <c r="P24" i="47"/>
  <c r="Q24" i="47" s="1"/>
  <c r="X23" i="47"/>
  <c r="P23" i="47"/>
  <c r="S23" i="47" s="1"/>
  <c r="X22" i="47"/>
  <c r="P22" i="47"/>
  <c r="S22" i="47"/>
  <c r="X21" i="47"/>
  <c r="P21" i="47"/>
  <c r="Q21" i="47" s="1"/>
  <c r="S21" i="47"/>
  <c r="X20" i="47"/>
  <c r="P20" i="47"/>
  <c r="S20" i="47" s="1"/>
  <c r="X19" i="47"/>
  <c r="P19" i="47"/>
  <c r="Q19" i="47" s="1"/>
  <c r="X18" i="47"/>
  <c r="P18" i="47"/>
  <c r="X17" i="47"/>
  <c r="P17" i="47"/>
  <c r="X16" i="47"/>
  <c r="P16" i="47"/>
  <c r="Q16" i="47" s="1"/>
  <c r="X15" i="47"/>
  <c r="P15" i="47"/>
  <c r="S15" i="47"/>
  <c r="Q15" i="47"/>
  <c r="X14" i="47"/>
  <c r="P14" i="47"/>
  <c r="Q14" i="47"/>
  <c r="X13" i="47"/>
  <c r="P13" i="47"/>
  <c r="S13" i="47"/>
  <c r="T13" i="47" s="1"/>
  <c r="U13" i="47"/>
  <c r="X12" i="47"/>
  <c r="P12" i="47"/>
  <c r="S12" i="47" s="1"/>
  <c r="U12" i="47" s="1"/>
  <c r="X11" i="47"/>
  <c r="P11" i="47"/>
  <c r="Q11" i="47" s="1"/>
  <c r="X27" i="46"/>
  <c r="P27" i="46"/>
  <c r="S27" i="46" s="1"/>
  <c r="X26" i="46"/>
  <c r="P26" i="46"/>
  <c r="X25" i="46"/>
  <c r="P25" i="46"/>
  <c r="S25" i="46" s="1"/>
  <c r="U25" i="46" s="1"/>
  <c r="X24" i="46"/>
  <c r="P24" i="46"/>
  <c r="S24" i="46" s="1"/>
  <c r="Q24" i="46"/>
  <c r="X23" i="46"/>
  <c r="P23" i="46"/>
  <c r="S23" i="46" s="1"/>
  <c r="X22" i="46"/>
  <c r="P22" i="46"/>
  <c r="S22" i="46" s="1"/>
  <c r="X21" i="46"/>
  <c r="P21" i="46"/>
  <c r="S21" i="46" s="1"/>
  <c r="T21" i="46" s="1"/>
  <c r="X20" i="46"/>
  <c r="P20" i="46"/>
  <c r="S20" i="46" s="1"/>
  <c r="T20" i="46" s="1"/>
  <c r="X19" i="46"/>
  <c r="P19" i="46"/>
  <c r="S19" i="46" s="1"/>
  <c r="X18" i="46"/>
  <c r="P18" i="46"/>
  <c r="X17" i="46"/>
  <c r="P17" i="46"/>
  <c r="X16" i="46"/>
  <c r="P16" i="46"/>
  <c r="Q16" i="46" s="1"/>
  <c r="X34" i="44"/>
  <c r="P34" i="44"/>
  <c r="S34" i="44"/>
  <c r="X15" i="46"/>
  <c r="P15" i="46"/>
  <c r="S15" i="46" s="1"/>
  <c r="Q15" i="46"/>
  <c r="X14" i="46"/>
  <c r="P14" i="46"/>
  <c r="Q14" i="46" s="1"/>
  <c r="X13" i="46"/>
  <c r="P13" i="46"/>
  <c r="S13" i="46" s="1"/>
  <c r="X12" i="46"/>
  <c r="P12" i="46"/>
  <c r="Q12" i="46" s="1"/>
  <c r="X11" i="46"/>
  <c r="P11" i="46"/>
  <c r="Q11" i="46" s="1"/>
  <c r="X26" i="44"/>
  <c r="P26" i="44"/>
  <c r="Q26" i="44" s="1"/>
  <c r="X25" i="44"/>
  <c r="P25" i="44"/>
  <c r="X24" i="44"/>
  <c r="P24" i="44"/>
  <c r="X22" i="44"/>
  <c r="P22" i="44"/>
  <c r="Q22" i="44" s="1"/>
  <c r="X45" i="44"/>
  <c r="P45" i="44"/>
  <c r="Q45" i="44" s="1"/>
  <c r="X44" i="44"/>
  <c r="P44" i="44"/>
  <c r="S44" i="44"/>
  <c r="X43" i="44"/>
  <c r="P43" i="44"/>
  <c r="X42" i="44"/>
  <c r="P42" i="44"/>
  <c r="X41" i="44"/>
  <c r="P41" i="44"/>
  <c r="X40" i="44"/>
  <c r="P40" i="44"/>
  <c r="S40" i="44"/>
  <c r="U40" i="44" s="1"/>
  <c r="X39" i="44"/>
  <c r="P39" i="44"/>
  <c r="S39" i="44" s="1"/>
  <c r="X38" i="44"/>
  <c r="P38" i="44"/>
  <c r="X37" i="44"/>
  <c r="P37" i="44"/>
  <c r="S37" i="44" s="1"/>
  <c r="X36" i="44"/>
  <c r="P36" i="44"/>
  <c r="Q36" i="44" s="1"/>
  <c r="X35" i="44"/>
  <c r="P35" i="44"/>
  <c r="S35" i="44" s="1"/>
  <c r="U35" i="44" s="1"/>
  <c r="X76" i="43"/>
  <c r="P76" i="43"/>
  <c r="Q76" i="43" s="1"/>
  <c r="X75" i="43"/>
  <c r="P75" i="43"/>
  <c r="X74" i="43"/>
  <c r="P74" i="43"/>
  <c r="Q74" i="43" s="1"/>
  <c r="X73" i="43"/>
  <c r="P73" i="43"/>
  <c r="X72" i="43"/>
  <c r="P72" i="43"/>
  <c r="S72" i="43" s="1"/>
  <c r="X71" i="43"/>
  <c r="P71" i="43"/>
  <c r="Q71" i="43" s="1"/>
  <c r="X70" i="43"/>
  <c r="P70" i="43"/>
  <c r="X69" i="43"/>
  <c r="P69" i="43"/>
  <c r="X68" i="43"/>
  <c r="P68" i="43"/>
  <c r="X67" i="43"/>
  <c r="P67" i="43"/>
  <c r="X63" i="43"/>
  <c r="P63" i="43"/>
  <c r="Q63" i="43"/>
  <c r="X39" i="43"/>
  <c r="P39" i="43"/>
  <c r="Q39" i="43" s="1"/>
  <c r="X38" i="43"/>
  <c r="P38" i="43"/>
  <c r="X37" i="43"/>
  <c r="P37" i="43"/>
  <c r="S37" i="43" s="1"/>
  <c r="Q37" i="43"/>
  <c r="X36" i="43"/>
  <c r="P36" i="43"/>
  <c r="Q36" i="43" s="1"/>
  <c r="X35" i="43"/>
  <c r="P35" i="43"/>
  <c r="X34" i="43"/>
  <c r="P34" i="43"/>
  <c r="S34" i="43" s="1"/>
  <c r="X33" i="43"/>
  <c r="P33" i="43"/>
  <c r="S33" i="43"/>
  <c r="U33" i="43" s="1"/>
  <c r="Q25" i="47"/>
  <c r="X74" i="42"/>
  <c r="X73" i="42"/>
  <c r="X72" i="42"/>
  <c r="X71" i="42"/>
  <c r="X70" i="42"/>
  <c r="X69" i="42"/>
  <c r="X68" i="42"/>
  <c r="X67" i="42"/>
  <c r="X45" i="42"/>
  <c r="X44" i="42"/>
  <c r="X43" i="42"/>
  <c r="X42" i="42"/>
  <c r="X41" i="42"/>
  <c r="X40" i="42"/>
  <c r="X39" i="42"/>
  <c r="X38" i="42"/>
  <c r="X26" i="42"/>
  <c r="X52" i="42"/>
  <c r="X47" i="42"/>
  <c r="X46" i="42"/>
  <c r="X30" i="42"/>
  <c r="X29" i="42"/>
  <c r="X28" i="42"/>
  <c r="X27" i="42"/>
  <c r="X25" i="42"/>
  <c r="X76" i="42"/>
  <c r="X75" i="42"/>
  <c r="X59" i="42"/>
  <c r="X58" i="42"/>
  <c r="X57" i="42"/>
  <c r="X56" i="42"/>
  <c r="X55" i="42"/>
  <c r="X54" i="42"/>
  <c r="X53" i="42"/>
  <c r="X51" i="42"/>
  <c r="X50" i="42"/>
  <c r="X49" i="42"/>
  <c r="X48" i="42"/>
  <c r="X39" i="41"/>
  <c r="P39" i="41"/>
  <c r="S39" i="41" s="1"/>
  <c r="X38" i="41"/>
  <c r="P38" i="41"/>
  <c r="Q38" i="41" s="1"/>
  <c r="X37" i="41"/>
  <c r="P37" i="41"/>
  <c r="S37" i="41" s="1"/>
  <c r="X36" i="41"/>
  <c r="P36" i="41"/>
  <c r="Q36" i="41" s="1"/>
  <c r="X35" i="41"/>
  <c r="P35" i="41"/>
  <c r="Q35" i="41" s="1"/>
  <c r="X34" i="41"/>
  <c r="P34" i="41"/>
  <c r="S34" i="41" s="1"/>
  <c r="X33" i="41"/>
  <c r="P33" i="41"/>
  <c r="X32" i="41"/>
  <c r="P32" i="41"/>
  <c r="S32" i="41" s="1"/>
  <c r="X44" i="41"/>
  <c r="P44" i="41"/>
  <c r="Q44" i="41" s="1"/>
  <c r="X33" i="40"/>
  <c r="X26" i="37"/>
  <c r="P26" i="37"/>
  <c r="S26" i="37" s="1"/>
  <c r="U26" i="37" s="1"/>
  <c r="X19" i="40"/>
  <c r="X18" i="40"/>
  <c r="X36" i="37"/>
  <c r="P36" i="37"/>
  <c r="X9" i="37"/>
  <c r="X10" i="37"/>
  <c r="X11" i="37"/>
  <c r="X12" i="37"/>
  <c r="X13" i="37"/>
  <c r="X14" i="37"/>
  <c r="X15" i="37"/>
  <c r="X16" i="37"/>
  <c r="X17" i="37"/>
  <c r="X18" i="37"/>
  <c r="X19" i="37"/>
  <c r="X20" i="37"/>
  <c r="X21" i="37"/>
  <c r="X22" i="37"/>
  <c r="X23" i="37"/>
  <c r="X24" i="37"/>
  <c r="X25" i="37"/>
  <c r="X27" i="37"/>
  <c r="X28" i="37"/>
  <c r="X29" i="37"/>
  <c r="X30" i="37"/>
  <c r="X31" i="37"/>
  <c r="X32" i="37"/>
  <c r="X33" i="37"/>
  <c r="X34" i="37"/>
  <c r="X35" i="37"/>
  <c r="X37" i="37"/>
  <c r="P9" i="37"/>
  <c r="S9" i="37" s="1"/>
  <c r="P10" i="37"/>
  <c r="S10" i="37" s="1"/>
  <c r="P11" i="37"/>
  <c r="S11" i="37" s="1"/>
  <c r="T11" i="37" s="1"/>
  <c r="P12" i="37"/>
  <c r="S12" i="37" s="1"/>
  <c r="P13" i="37"/>
  <c r="S13" i="37"/>
  <c r="P14" i="37"/>
  <c r="S14" i="37" s="1"/>
  <c r="P15" i="37"/>
  <c r="S15" i="37" s="1"/>
  <c r="P16" i="37"/>
  <c r="Q16" i="37" s="1"/>
  <c r="P17" i="37"/>
  <c r="S17" i="37" s="1"/>
  <c r="U17" i="37" s="1"/>
  <c r="P18" i="37"/>
  <c r="S18" i="37" s="1"/>
  <c r="P19" i="37"/>
  <c r="S19" i="37" s="1"/>
  <c r="P20" i="37"/>
  <c r="P21" i="37"/>
  <c r="S21" i="37"/>
  <c r="P22" i="37"/>
  <c r="P23" i="37"/>
  <c r="Q23" i="37" s="1"/>
  <c r="P24" i="37"/>
  <c r="Q24" i="37"/>
  <c r="P25" i="37"/>
  <c r="P27" i="37"/>
  <c r="P28" i="37"/>
  <c r="Q28" i="37"/>
  <c r="P29" i="37"/>
  <c r="S29" i="37"/>
  <c r="P30" i="37"/>
  <c r="P31" i="37"/>
  <c r="P32" i="37"/>
  <c r="Q32" i="37" s="1"/>
  <c r="P33" i="37"/>
  <c r="P34" i="37"/>
  <c r="Q34" i="37" s="1"/>
  <c r="P35" i="37"/>
  <c r="S35" i="37" s="1"/>
  <c r="U35" i="37" s="1"/>
  <c r="P37" i="37"/>
  <c r="S37" i="37"/>
  <c r="X42" i="51"/>
  <c r="P42" i="51"/>
  <c r="S42" i="51" s="1"/>
  <c r="U42" i="51" s="1"/>
  <c r="X41" i="51"/>
  <c r="P41" i="51"/>
  <c r="X40" i="51"/>
  <c r="P40" i="51"/>
  <c r="Q40" i="51" s="1"/>
  <c r="X39" i="51"/>
  <c r="P39" i="51"/>
  <c r="S39" i="51" s="1"/>
  <c r="U39" i="51" s="1"/>
  <c r="X38" i="51"/>
  <c r="P38" i="51"/>
  <c r="Q38" i="51" s="1"/>
  <c r="X37" i="51"/>
  <c r="P37" i="51"/>
  <c r="X36" i="51"/>
  <c r="P36" i="51"/>
  <c r="X35" i="51"/>
  <c r="P35" i="51"/>
  <c r="S35" i="51" s="1"/>
  <c r="U35" i="51" s="1"/>
  <c r="X34" i="51"/>
  <c r="P34" i="51"/>
  <c r="Q34" i="51" s="1"/>
  <c r="X33" i="51"/>
  <c r="P33" i="51"/>
  <c r="Q33" i="51" s="1"/>
  <c r="X28" i="51"/>
  <c r="P28" i="51"/>
  <c r="X27" i="51"/>
  <c r="P27" i="51"/>
  <c r="Q27" i="51" s="1"/>
  <c r="X26" i="51"/>
  <c r="P26" i="51"/>
  <c r="Q26" i="51" s="1"/>
  <c r="X25" i="51"/>
  <c r="P25" i="51"/>
  <c r="S25" i="51" s="1"/>
  <c r="X24" i="51"/>
  <c r="P24" i="51"/>
  <c r="S24" i="51"/>
  <c r="U24" i="51" s="1"/>
  <c r="X23" i="51"/>
  <c r="P23" i="51"/>
  <c r="S23" i="51"/>
  <c r="X22" i="51"/>
  <c r="P22" i="51"/>
  <c r="S22" i="51"/>
  <c r="U22" i="51" s="1"/>
  <c r="X18" i="51"/>
  <c r="P18" i="51"/>
  <c r="Q18" i="51"/>
  <c r="X17" i="51"/>
  <c r="P17" i="51"/>
  <c r="Q17" i="51" s="1"/>
  <c r="X16" i="51"/>
  <c r="P16" i="51"/>
  <c r="Q16" i="51" s="1"/>
  <c r="X15" i="51"/>
  <c r="P15" i="51"/>
  <c r="Q15" i="51" s="1"/>
  <c r="X14" i="51"/>
  <c r="P14" i="51"/>
  <c r="Q14" i="51"/>
  <c r="X13" i="51"/>
  <c r="P13" i="51"/>
  <c r="S13" i="51" s="1"/>
  <c r="X12" i="51"/>
  <c r="P12" i="51"/>
  <c r="X11" i="51"/>
  <c r="P11" i="51"/>
  <c r="S11" i="51" s="1"/>
  <c r="T11" i="51" s="1"/>
  <c r="X10" i="51"/>
  <c r="P10" i="51"/>
  <c r="S10" i="51" s="1"/>
  <c r="X9" i="51"/>
  <c r="P9" i="51"/>
  <c r="S9" i="51" s="1"/>
  <c r="X9" i="49"/>
  <c r="P9" i="49"/>
  <c r="S9" i="49" s="1"/>
  <c r="U9" i="49" s="1"/>
  <c r="P9" i="47"/>
  <c r="X9" i="47"/>
  <c r="P10" i="47"/>
  <c r="X10" i="47"/>
  <c r="X9" i="46"/>
  <c r="P9" i="46"/>
  <c r="Q9" i="46" s="1"/>
  <c r="S9" i="46"/>
  <c r="T9" i="46" s="1"/>
  <c r="X33" i="44"/>
  <c r="P33" i="44"/>
  <c r="S33" i="44"/>
  <c r="X32" i="44"/>
  <c r="P32" i="44"/>
  <c r="S32" i="44" s="1"/>
  <c r="X31" i="44"/>
  <c r="P31" i="44"/>
  <c r="X30" i="44"/>
  <c r="P30" i="44"/>
  <c r="S30" i="44" s="1"/>
  <c r="U30" i="44" s="1"/>
  <c r="X29" i="44"/>
  <c r="P29" i="44"/>
  <c r="Q29" i="44" s="1"/>
  <c r="X28" i="44"/>
  <c r="P28" i="44"/>
  <c r="Q28" i="44"/>
  <c r="X27" i="44"/>
  <c r="P27" i="44"/>
  <c r="S27" i="44" s="1"/>
  <c r="T27" i="44" s="1"/>
  <c r="X21" i="44"/>
  <c r="P21" i="44"/>
  <c r="Q21" i="44" s="1"/>
  <c r="X20" i="44"/>
  <c r="P20" i="44"/>
  <c r="Q20" i="44" s="1"/>
  <c r="X19" i="44"/>
  <c r="P19" i="44"/>
  <c r="Q19" i="44" s="1"/>
  <c r="X18" i="44"/>
  <c r="P18" i="44"/>
  <c r="S18" i="44"/>
  <c r="T18" i="44" s="1"/>
  <c r="X17" i="44"/>
  <c r="P17" i="44"/>
  <c r="S17" i="44"/>
  <c r="X16" i="44"/>
  <c r="P16" i="44"/>
  <c r="S16" i="44"/>
  <c r="U16" i="44" s="1"/>
  <c r="X15" i="44"/>
  <c r="P15" i="44"/>
  <c r="Q15" i="44"/>
  <c r="X14" i="44"/>
  <c r="P14" i="44"/>
  <c r="S14" i="44" s="1"/>
  <c r="U14" i="44" s="1"/>
  <c r="X13" i="44"/>
  <c r="P13" i="44"/>
  <c r="Q13" i="44" s="1"/>
  <c r="X9" i="44"/>
  <c r="P9" i="44"/>
  <c r="Q9" i="44" s="1"/>
  <c r="P66" i="43"/>
  <c r="S66" i="43" s="1"/>
  <c r="P65" i="43"/>
  <c r="S65" i="43" s="1"/>
  <c r="U65" i="43" s="1"/>
  <c r="X64" i="43"/>
  <c r="P64" i="43"/>
  <c r="S64" i="43" s="1"/>
  <c r="T64" i="43" s="1"/>
  <c r="X62" i="43"/>
  <c r="P62" i="43"/>
  <c r="S62" i="43" s="1"/>
  <c r="T62" i="43" s="1"/>
  <c r="X61" i="43"/>
  <c r="P61" i="43"/>
  <c r="Q61" i="43" s="1"/>
  <c r="X60" i="43"/>
  <c r="P60" i="43"/>
  <c r="S60" i="43"/>
  <c r="T60" i="43" s="1"/>
  <c r="X59" i="43"/>
  <c r="P59" i="43"/>
  <c r="S59" i="43"/>
  <c r="U59" i="43" s="1"/>
  <c r="X58" i="43"/>
  <c r="P58" i="43"/>
  <c r="Q58" i="43"/>
  <c r="X57" i="43"/>
  <c r="P57" i="43"/>
  <c r="Q57" i="43" s="1"/>
  <c r="X56" i="43"/>
  <c r="P56" i="43"/>
  <c r="X55" i="43"/>
  <c r="P55" i="43"/>
  <c r="Q55" i="43" s="1"/>
  <c r="X54" i="43"/>
  <c r="P54" i="43"/>
  <c r="Q54" i="43" s="1"/>
  <c r="X53" i="43"/>
  <c r="P53" i="43"/>
  <c r="S53" i="43"/>
  <c r="T53" i="43" s="1"/>
  <c r="X52" i="43"/>
  <c r="P52" i="43"/>
  <c r="S52" i="43"/>
  <c r="X51" i="43"/>
  <c r="P51" i="43"/>
  <c r="S51" i="43" s="1"/>
  <c r="T51" i="43" s="1"/>
  <c r="X50" i="43"/>
  <c r="P50" i="43"/>
  <c r="X49" i="43"/>
  <c r="P49" i="43"/>
  <c r="S49" i="43" s="1"/>
  <c r="X48" i="43"/>
  <c r="P48" i="43"/>
  <c r="S48" i="43" s="1"/>
  <c r="X47" i="43"/>
  <c r="P47" i="43"/>
  <c r="S47" i="43"/>
  <c r="U47" i="43" s="1"/>
  <c r="X46" i="43"/>
  <c r="P46" i="43"/>
  <c r="X45" i="43"/>
  <c r="P45" i="43"/>
  <c r="S45" i="43" s="1"/>
  <c r="X44" i="43"/>
  <c r="P44" i="43"/>
  <c r="Q44" i="43" s="1"/>
  <c r="S44" i="43"/>
  <c r="U44" i="43" s="1"/>
  <c r="X43" i="43"/>
  <c r="P43" i="43"/>
  <c r="Q43" i="43" s="1"/>
  <c r="X42" i="43"/>
  <c r="P42" i="43"/>
  <c r="S42" i="43"/>
  <c r="X41" i="43"/>
  <c r="P41" i="43"/>
  <c r="Q41" i="43"/>
  <c r="P40" i="43"/>
  <c r="S40" i="43" s="1"/>
  <c r="U40" i="43" s="1"/>
  <c r="X32" i="43"/>
  <c r="P32" i="43"/>
  <c r="Q32" i="43" s="1"/>
  <c r="X31" i="43"/>
  <c r="P31" i="43"/>
  <c r="X30" i="43"/>
  <c r="P30" i="43"/>
  <c r="Q30" i="43" s="1"/>
  <c r="S30" i="43"/>
  <c r="X29" i="43"/>
  <c r="P29" i="43"/>
  <c r="S29" i="43" s="1"/>
  <c r="X28" i="43"/>
  <c r="P28" i="43"/>
  <c r="Q28" i="43" s="1"/>
  <c r="X27" i="43"/>
  <c r="P27" i="43"/>
  <c r="S27" i="43"/>
  <c r="X26" i="43"/>
  <c r="P26" i="43"/>
  <c r="Q26" i="43" s="1"/>
  <c r="X25" i="43"/>
  <c r="P25" i="43"/>
  <c r="S25" i="43"/>
  <c r="T25" i="43" s="1"/>
  <c r="X24" i="43"/>
  <c r="P24" i="43"/>
  <c r="S24" i="43"/>
  <c r="T24" i="43" s="1"/>
  <c r="X23" i="43"/>
  <c r="P23" i="43"/>
  <c r="S23" i="43"/>
  <c r="X22" i="43"/>
  <c r="P22" i="43"/>
  <c r="Q22" i="43" s="1"/>
  <c r="X21" i="43"/>
  <c r="P21" i="43"/>
  <c r="X20" i="43"/>
  <c r="P20" i="43"/>
  <c r="Q20" i="43" s="1"/>
  <c r="X19" i="43"/>
  <c r="P19" i="43"/>
  <c r="S19" i="43" s="1"/>
  <c r="X18" i="43"/>
  <c r="P18" i="43"/>
  <c r="X17" i="43"/>
  <c r="P17" i="43"/>
  <c r="X16" i="43"/>
  <c r="P16" i="43"/>
  <c r="Q16" i="43" s="1"/>
  <c r="X15" i="43"/>
  <c r="P15" i="43"/>
  <c r="Q15" i="43" s="1"/>
  <c r="X14" i="43"/>
  <c r="P14" i="43"/>
  <c r="Q14" i="43"/>
  <c r="X13" i="43"/>
  <c r="P13" i="43"/>
  <c r="P12" i="43"/>
  <c r="S12" i="43" s="1"/>
  <c r="Q12" i="43"/>
  <c r="X11" i="43"/>
  <c r="P11" i="43"/>
  <c r="Q11" i="43" s="1"/>
  <c r="X10" i="43"/>
  <c r="P10" i="43"/>
  <c r="S10" i="43"/>
  <c r="X9" i="43"/>
  <c r="P9" i="43"/>
  <c r="S9" i="43" s="1"/>
  <c r="X9" i="42"/>
  <c r="X84" i="41"/>
  <c r="P84" i="41"/>
  <c r="X83" i="41"/>
  <c r="P83" i="41"/>
  <c r="X82" i="41"/>
  <c r="P82" i="41"/>
  <c r="Q82" i="41" s="1"/>
  <c r="X81" i="41"/>
  <c r="P81" i="41"/>
  <c r="S81" i="41" s="1"/>
  <c r="U81" i="41" s="1"/>
  <c r="X80" i="41"/>
  <c r="P80" i="41"/>
  <c r="Q80" i="41" s="1"/>
  <c r="X79" i="41"/>
  <c r="P79" i="41"/>
  <c r="X78" i="41"/>
  <c r="P78" i="41"/>
  <c r="Q78" i="41" s="1"/>
  <c r="X77" i="41"/>
  <c r="P77" i="41"/>
  <c r="S77" i="41" s="1"/>
  <c r="X76" i="41"/>
  <c r="P76" i="41"/>
  <c r="S76" i="41" s="1"/>
  <c r="U76" i="41" s="1"/>
  <c r="X75" i="41"/>
  <c r="P75" i="41"/>
  <c r="Q75" i="41"/>
  <c r="X74" i="41"/>
  <c r="P74" i="41"/>
  <c r="X73" i="41"/>
  <c r="P73" i="41"/>
  <c r="Q73" i="41" s="1"/>
  <c r="X72" i="41"/>
  <c r="P72" i="41"/>
  <c r="S72" i="41"/>
  <c r="U72" i="41" s="1"/>
  <c r="X71" i="41"/>
  <c r="P71" i="41"/>
  <c r="Q71" i="41" s="1"/>
  <c r="X70" i="41"/>
  <c r="P70" i="41"/>
  <c r="X69" i="41"/>
  <c r="P69" i="41"/>
  <c r="Q69" i="41" s="1"/>
  <c r="X68" i="41"/>
  <c r="P68" i="41"/>
  <c r="S68" i="41" s="1"/>
  <c r="U68" i="41" s="1"/>
  <c r="X67" i="41"/>
  <c r="P67" i="41"/>
  <c r="Q67" i="41" s="1"/>
  <c r="X66" i="41"/>
  <c r="P66" i="41"/>
  <c r="S66" i="41" s="1"/>
  <c r="X65" i="41"/>
  <c r="P65" i="41"/>
  <c r="Q65" i="41" s="1"/>
  <c r="X64" i="41"/>
  <c r="P64" i="41"/>
  <c r="Q64" i="41"/>
  <c r="X63" i="41"/>
  <c r="P63" i="41"/>
  <c r="Q63" i="41" s="1"/>
  <c r="X62" i="41"/>
  <c r="P62" i="41"/>
  <c r="S62" i="41"/>
  <c r="X61" i="41"/>
  <c r="P61" i="41"/>
  <c r="Q61" i="41" s="1"/>
  <c r="S61" i="41"/>
  <c r="T61" i="41" s="1"/>
  <c r="X60" i="41"/>
  <c r="P60" i="41"/>
  <c r="Q60" i="41"/>
  <c r="X59" i="41"/>
  <c r="P59" i="41"/>
  <c r="Q59" i="41" s="1"/>
  <c r="X58" i="41"/>
  <c r="P58" i="41"/>
  <c r="S58" i="41"/>
  <c r="T58" i="41" s="1"/>
  <c r="X57" i="41"/>
  <c r="P57" i="41"/>
  <c r="S57" i="41" s="1"/>
  <c r="X56" i="41"/>
  <c r="P56" i="41"/>
  <c r="X55" i="41"/>
  <c r="P55" i="41"/>
  <c r="Q55" i="41" s="1"/>
  <c r="X54" i="41"/>
  <c r="P54" i="41"/>
  <c r="S54" i="41" s="1"/>
  <c r="U54" i="41" s="1"/>
  <c r="X86" i="41"/>
  <c r="P86" i="41"/>
  <c r="Q86" i="41" s="1"/>
  <c r="X85" i="41"/>
  <c r="P85" i="41"/>
  <c r="Q85" i="41"/>
  <c r="P53" i="41"/>
  <c r="Q53" i="41" s="1"/>
  <c r="P52" i="41"/>
  <c r="Q52" i="41" s="1"/>
  <c r="X42" i="41"/>
  <c r="P42" i="41"/>
  <c r="S42" i="41" s="1"/>
  <c r="X41" i="41"/>
  <c r="P41" i="41"/>
  <c r="S41" i="41" s="1"/>
  <c r="U41" i="41" s="1"/>
  <c r="P40" i="41"/>
  <c r="S40" i="41"/>
  <c r="U40" i="41" s="1"/>
  <c r="X31" i="41"/>
  <c r="P31" i="41"/>
  <c r="Q31" i="41" s="1"/>
  <c r="S31" i="41"/>
  <c r="X30" i="41"/>
  <c r="P30" i="41"/>
  <c r="S30" i="41"/>
  <c r="X29" i="41"/>
  <c r="P29" i="41"/>
  <c r="S29" i="41" s="1"/>
  <c r="T29" i="41" s="1"/>
  <c r="X28" i="41"/>
  <c r="P28" i="41"/>
  <c r="S28" i="41" s="1"/>
  <c r="X27" i="41"/>
  <c r="P27" i="41"/>
  <c r="S27" i="41" s="1"/>
  <c r="X26" i="41"/>
  <c r="P26" i="41"/>
  <c r="S26" i="41"/>
  <c r="U26" i="41" s="1"/>
  <c r="X25" i="41"/>
  <c r="P25" i="41"/>
  <c r="X17" i="41"/>
  <c r="P17" i="41"/>
  <c r="S17" i="41"/>
  <c r="T17" i="41" s="1"/>
  <c r="X16" i="41"/>
  <c r="P16" i="41"/>
  <c r="S16" i="41"/>
  <c r="U16" i="41" s="1"/>
  <c r="X15" i="41"/>
  <c r="P15" i="41"/>
  <c r="Q15" i="41"/>
  <c r="X14" i="41"/>
  <c r="P14" i="41"/>
  <c r="S14" i="41" s="1"/>
  <c r="X13" i="41"/>
  <c r="P13" i="41"/>
  <c r="X12" i="41"/>
  <c r="P12" i="41"/>
  <c r="Q12" i="41" s="1"/>
  <c r="X11" i="41"/>
  <c r="P11" i="41"/>
  <c r="S11" i="41" s="1"/>
  <c r="X10" i="41"/>
  <c r="P10" i="41"/>
  <c r="Q10" i="41"/>
  <c r="X9" i="41"/>
  <c r="P9" i="41"/>
  <c r="S9" i="41" s="1"/>
  <c r="X62" i="40"/>
  <c r="X60" i="40"/>
  <c r="X59" i="40"/>
  <c r="X58" i="40"/>
  <c r="X57" i="40"/>
  <c r="X64" i="40"/>
  <c r="X63" i="40"/>
  <c r="X49" i="40"/>
  <c r="X48" i="40"/>
  <c r="X47" i="40"/>
  <c r="X46" i="40"/>
  <c r="X45" i="40"/>
  <c r="X44" i="40"/>
  <c r="X43" i="40"/>
  <c r="X42" i="40"/>
  <c r="X34" i="40"/>
  <c r="X32" i="40"/>
  <c r="X31" i="40"/>
  <c r="X30" i="40"/>
  <c r="X29" i="40"/>
  <c r="X28" i="40"/>
  <c r="X27" i="40"/>
  <c r="X26" i="40"/>
  <c r="X25" i="40"/>
  <c r="X24" i="40"/>
  <c r="X23" i="40"/>
  <c r="X22" i="40"/>
  <c r="X21" i="40"/>
  <c r="X20" i="40"/>
  <c r="X17" i="40"/>
  <c r="X16" i="40"/>
  <c r="X15" i="40"/>
  <c r="X14" i="40"/>
  <c r="X13" i="40"/>
  <c r="X10" i="40"/>
  <c r="X9" i="40"/>
  <c r="Q37" i="37"/>
  <c r="X11" i="33"/>
  <c r="P11" i="33"/>
  <c r="P10" i="33"/>
  <c r="Q10" i="33" s="1"/>
  <c r="X10" i="33"/>
  <c r="X9" i="34"/>
  <c r="X10" i="34"/>
  <c r="X12" i="34"/>
  <c r="X13" i="34"/>
  <c r="X14" i="34"/>
  <c r="X15" i="34"/>
  <c r="X16" i="34"/>
  <c r="X17" i="34"/>
  <c r="X18" i="34"/>
  <c r="X19" i="34"/>
  <c r="X20" i="34"/>
  <c r="X21" i="34"/>
  <c r="X22" i="34"/>
  <c r="X23" i="34"/>
  <c r="X24" i="34"/>
  <c r="X25" i="34"/>
  <c r="X27" i="34"/>
  <c r="X28" i="34"/>
  <c r="X29" i="34"/>
  <c r="X30" i="34"/>
  <c r="X31" i="34"/>
  <c r="X32" i="34"/>
  <c r="X33" i="34"/>
  <c r="X34" i="34"/>
  <c r="X36" i="34"/>
  <c r="X37" i="34"/>
  <c r="X38" i="34"/>
  <c r="X39" i="34"/>
  <c r="X40" i="34"/>
  <c r="X41" i="34"/>
  <c r="X42" i="34"/>
  <c r="X43" i="34"/>
  <c r="X44" i="34"/>
  <c r="X45" i="34"/>
  <c r="X46" i="34"/>
  <c r="X47" i="34"/>
  <c r="X48" i="34"/>
  <c r="X49" i="34"/>
  <c r="X50" i="34"/>
  <c r="X51" i="34"/>
  <c r="X52" i="34"/>
  <c r="X53" i="34"/>
  <c r="X54" i="34"/>
  <c r="X55" i="34"/>
  <c r="X56" i="34"/>
  <c r="X57" i="34"/>
  <c r="X58" i="34"/>
  <c r="X59" i="34"/>
  <c r="X62" i="34"/>
  <c r="X63" i="34"/>
  <c r="X72" i="34"/>
  <c r="X73" i="34"/>
  <c r="X74" i="34"/>
  <c r="X75" i="34"/>
  <c r="X76" i="34"/>
  <c r="X77" i="34"/>
  <c r="X78" i="34"/>
  <c r="X79" i="34"/>
  <c r="X80" i="34"/>
  <c r="X81" i="34"/>
  <c r="X82" i="34"/>
  <c r="X83" i="34"/>
  <c r="X84" i="34"/>
  <c r="X85" i="34"/>
  <c r="X86" i="34"/>
  <c r="X87" i="34"/>
  <c r="X88" i="34"/>
  <c r="X89" i="34"/>
  <c r="X91" i="34"/>
  <c r="X92"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30" i="34"/>
  <c r="X131" i="34"/>
  <c r="X118" i="34"/>
  <c r="X119" i="34"/>
  <c r="X120" i="34"/>
  <c r="X121" i="34"/>
  <c r="X122" i="34"/>
  <c r="X123" i="34"/>
  <c r="X125" i="34"/>
  <c r="X126" i="34"/>
  <c r="X127" i="34"/>
  <c r="X128" i="34"/>
  <c r="X129" i="34"/>
  <c r="P115" i="34"/>
  <c r="S115" i="34" s="1"/>
  <c r="P114" i="34"/>
  <c r="S114" i="34" s="1"/>
  <c r="T114" i="34" s="1"/>
  <c r="P113" i="34"/>
  <c r="S113" i="34" s="1"/>
  <c r="T113" i="34"/>
  <c r="P107" i="34"/>
  <c r="P106" i="34"/>
  <c r="Q106" i="34" s="1"/>
  <c r="P105" i="34"/>
  <c r="Q105" i="34" s="1"/>
  <c r="P87" i="34"/>
  <c r="S87" i="34" s="1"/>
  <c r="P86" i="34"/>
  <c r="Q86" i="34" s="1"/>
  <c r="P85" i="34"/>
  <c r="Q85" i="34" s="1"/>
  <c r="P79" i="34"/>
  <c r="S79" i="34" s="1"/>
  <c r="P78" i="34"/>
  <c r="P77" i="34"/>
  <c r="S77" i="34" s="1"/>
  <c r="P76" i="34"/>
  <c r="P32" i="34"/>
  <c r="P31" i="34"/>
  <c r="P30" i="34"/>
  <c r="S30" i="34" s="1"/>
  <c r="U30" i="34" s="1"/>
  <c r="P29" i="34"/>
  <c r="Q29" i="34" s="1"/>
  <c r="P25" i="34"/>
  <c r="Q25" i="34" s="1"/>
  <c r="P24" i="34"/>
  <c r="S24" i="34" s="1"/>
  <c r="P10" i="34"/>
  <c r="S10" i="34" s="1"/>
  <c r="P12" i="34"/>
  <c r="Q12" i="34" s="1"/>
  <c r="P13" i="34"/>
  <c r="P14" i="34"/>
  <c r="Q14" i="34"/>
  <c r="P15" i="34"/>
  <c r="P16" i="34"/>
  <c r="S16" i="34" s="1"/>
  <c r="P17" i="34"/>
  <c r="Q17" i="34" s="1"/>
  <c r="P18" i="34"/>
  <c r="Q18" i="34"/>
  <c r="P19" i="34"/>
  <c r="S19" i="34" s="1"/>
  <c r="P20" i="34"/>
  <c r="S20" i="34" s="1"/>
  <c r="T20" i="34" s="1"/>
  <c r="P21" i="34"/>
  <c r="S21" i="34"/>
  <c r="T21" i="34" s="1"/>
  <c r="P22" i="34"/>
  <c r="P23" i="34"/>
  <c r="S23" i="34"/>
  <c r="Q23" i="34"/>
  <c r="P27" i="34"/>
  <c r="S27" i="34"/>
  <c r="P28" i="34"/>
  <c r="Q28" i="34"/>
  <c r="P33" i="34"/>
  <c r="S33" i="34" s="1"/>
  <c r="P34" i="34"/>
  <c r="Q34" i="34" s="1"/>
  <c r="P36" i="34"/>
  <c r="Q36" i="34" s="1"/>
  <c r="P37" i="34"/>
  <c r="P38" i="34"/>
  <c r="Q38" i="34" s="1"/>
  <c r="P39" i="34"/>
  <c r="P40" i="34"/>
  <c r="Q40" i="34" s="1"/>
  <c r="P41" i="34"/>
  <c r="Q41" i="34" s="1"/>
  <c r="P42" i="34"/>
  <c r="Q42" i="34" s="1"/>
  <c r="P43" i="34"/>
  <c r="Q43" i="34" s="1"/>
  <c r="P44" i="34"/>
  <c r="S44" i="34" s="1"/>
  <c r="P45" i="34"/>
  <c r="S45" i="34" s="1"/>
  <c r="P46" i="34"/>
  <c r="Q46" i="34" s="1"/>
  <c r="P47" i="34"/>
  <c r="Q47" i="34" s="1"/>
  <c r="P48" i="34"/>
  <c r="P49" i="34"/>
  <c r="Q49" i="34"/>
  <c r="P50" i="34"/>
  <c r="P51" i="34"/>
  <c r="Q51" i="34" s="1"/>
  <c r="P52" i="34"/>
  <c r="Q52" i="34"/>
  <c r="P53" i="34"/>
  <c r="S53" i="34"/>
  <c r="P54" i="34"/>
  <c r="S54" i="34"/>
  <c r="P55" i="34"/>
  <c r="Q55" i="34"/>
  <c r="P56" i="34"/>
  <c r="P57" i="34"/>
  <c r="S57" i="34" s="1"/>
  <c r="T57" i="34" s="1"/>
  <c r="P58" i="34"/>
  <c r="Q58" i="34" s="1"/>
  <c r="P59" i="34"/>
  <c r="S59" i="34" s="1"/>
  <c r="P62" i="34"/>
  <c r="S62" i="34" s="1"/>
  <c r="P63" i="34"/>
  <c r="S63" i="34" s="1"/>
  <c r="P72" i="34"/>
  <c r="Q72" i="34" s="1"/>
  <c r="P73" i="34"/>
  <c r="P74" i="34"/>
  <c r="S74" i="34" s="1"/>
  <c r="P75" i="34"/>
  <c r="Q75" i="34" s="1"/>
  <c r="P80" i="34"/>
  <c r="P81" i="34"/>
  <c r="S81" i="34" s="1"/>
  <c r="P82" i="34"/>
  <c r="S82" i="34" s="1"/>
  <c r="P83" i="34"/>
  <c r="S83" i="34"/>
  <c r="T83" i="34" s="1"/>
  <c r="P84" i="34"/>
  <c r="Q84" i="34" s="1"/>
  <c r="P88" i="34"/>
  <c r="S88" i="34" s="1"/>
  <c r="U88" i="34" s="1"/>
  <c r="P89" i="34"/>
  <c r="Q89" i="34"/>
  <c r="P91" i="34"/>
  <c r="S91" i="34"/>
  <c r="P92" i="34"/>
  <c r="P94" i="34"/>
  <c r="Q94" i="34" s="1"/>
  <c r="P95" i="34"/>
  <c r="S95" i="34" s="1"/>
  <c r="P96" i="34"/>
  <c r="S96" i="34"/>
  <c r="U96" i="34" s="1"/>
  <c r="P97" i="34"/>
  <c r="S97" i="34" s="1"/>
  <c r="U97" i="34" s="1"/>
  <c r="P98" i="34"/>
  <c r="Q98" i="34"/>
  <c r="P99" i="34"/>
  <c r="S99" i="34" s="1"/>
  <c r="T99" i="34" s="1"/>
  <c r="Q99" i="34"/>
  <c r="P100" i="34"/>
  <c r="Q100" i="34" s="1"/>
  <c r="S100" i="34"/>
  <c r="P101" i="34"/>
  <c r="Q101" i="34" s="1"/>
  <c r="P102" i="34"/>
  <c r="S102" i="34" s="1"/>
  <c r="P103" i="34"/>
  <c r="Q103" i="34" s="1"/>
  <c r="P104" i="34"/>
  <c r="Q104" i="34"/>
  <c r="P108" i="34"/>
  <c r="S108" i="34"/>
  <c r="P109" i="34"/>
  <c r="Q109" i="34"/>
  <c r="P110" i="34"/>
  <c r="S110" i="34"/>
  <c r="P111" i="34"/>
  <c r="Q111" i="34" s="1"/>
  <c r="P112" i="34"/>
  <c r="S112" i="34" s="1"/>
  <c r="P116" i="34"/>
  <c r="S116" i="34" s="1"/>
  <c r="P117" i="34"/>
  <c r="Q117" i="34"/>
  <c r="P130" i="34"/>
  <c r="Q130" i="34" s="1"/>
  <c r="P131" i="34"/>
  <c r="S131" i="34"/>
  <c r="P118" i="34"/>
  <c r="Q118" i="34" s="1"/>
  <c r="P119" i="34"/>
  <c r="Q119" i="34" s="1"/>
  <c r="P120" i="34"/>
  <c r="Q120" i="34"/>
  <c r="P121" i="34"/>
  <c r="Q121" i="34"/>
  <c r="P122" i="34"/>
  <c r="Q122" i="34" s="1"/>
  <c r="P123" i="34"/>
  <c r="Q123" i="34"/>
  <c r="P125" i="34"/>
  <c r="P126" i="34"/>
  <c r="Q126" i="34" s="1"/>
  <c r="P127" i="34"/>
  <c r="S127" i="34" s="1"/>
  <c r="U127" i="34" s="1"/>
  <c r="P128" i="34"/>
  <c r="Q128" i="34" s="1"/>
  <c r="P129" i="34"/>
  <c r="S129" i="34"/>
  <c r="P9" i="34"/>
  <c r="S9" i="34"/>
  <c r="T9" i="34" s="1"/>
  <c r="W9" i="24"/>
  <c r="W10" i="24"/>
  <c r="P9" i="24"/>
  <c r="S9" i="24" s="1"/>
  <c r="W11" i="24"/>
  <c r="W12" i="24"/>
  <c r="W13" i="24"/>
  <c r="P11" i="24"/>
  <c r="S11" i="24" s="1"/>
  <c r="P12" i="24"/>
  <c r="Q12" i="24" s="1"/>
  <c r="P13" i="24"/>
  <c r="S13" i="24"/>
  <c r="T13" i="24" s="1"/>
  <c r="P10" i="24"/>
  <c r="D24" i="21"/>
  <c r="C52" i="21"/>
  <c r="E24" i="21"/>
  <c r="C53" i="21" s="1"/>
  <c r="G12" i="21"/>
  <c r="D36" i="21" s="1"/>
  <c r="G13" i="21"/>
  <c r="D37" i="21"/>
  <c r="G14" i="21"/>
  <c r="D38" i="21" s="1"/>
  <c r="G15" i="21"/>
  <c r="D39" i="21"/>
  <c r="G16" i="21"/>
  <c r="D40" i="21"/>
  <c r="G17" i="21"/>
  <c r="D41" i="21" s="1"/>
  <c r="G18" i="21"/>
  <c r="D42" i="21" s="1"/>
  <c r="G19" i="21"/>
  <c r="D43" i="21"/>
  <c r="G20" i="21"/>
  <c r="D44" i="21" s="1"/>
  <c r="G21" i="21"/>
  <c r="D45" i="21"/>
  <c r="G22" i="21"/>
  <c r="D46" i="21"/>
  <c r="G23" i="21"/>
  <c r="D47" i="21" s="1"/>
  <c r="F24" i="21"/>
  <c r="C54" i="21" s="1"/>
  <c r="C24" i="21"/>
  <c r="C51" i="21"/>
  <c r="G11" i="21"/>
  <c r="D35" i="21" s="1"/>
  <c r="G10" i="21"/>
  <c r="D34" i="21"/>
  <c r="G9" i="21"/>
  <c r="D33" i="21"/>
  <c r="G8" i="21"/>
  <c r="G7" i="21"/>
  <c r="D31" i="21" s="1"/>
  <c r="G6" i="21"/>
  <c r="D30" i="21"/>
  <c r="G5" i="21"/>
  <c r="Q13" i="24"/>
  <c r="Q52" i="43"/>
  <c r="S26" i="43"/>
  <c r="T26" i="43" s="1"/>
  <c r="U26" i="43"/>
  <c r="Q66" i="43"/>
  <c r="S20" i="51"/>
  <c r="U20" i="51" s="1"/>
  <c r="S36" i="43"/>
  <c r="U36" i="43" s="1"/>
  <c r="Q10" i="43"/>
  <c r="U75" i="42"/>
  <c r="T75" i="42"/>
  <c r="Q41" i="41"/>
  <c r="Q39" i="41"/>
  <c r="Q72" i="41"/>
  <c r="Q42" i="41"/>
  <c r="Q32" i="40"/>
  <c r="S32" i="37"/>
  <c r="T32" i="37"/>
  <c r="Q29" i="37"/>
  <c r="Q21" i="37"/>
  <c r="S24" i="37"/>
  <c r="S28" i="37"/>
  <c r="T28" i="37" s="1"/>
  <c r="Q18" i="37"/>
  <c r="S34" i="37"/>
  <c r="U10" i="37"/>
  <c r="T10" i="37"/>
  <c r="Q15" i="37"/>
  <c r="S23" i="37"/>
  <c r="T23" i="37" s="1"/>
  <c r="Q64" i="40"/>
  <c r="S30" i="40"/>
  <c r="T30" i="40" s="1"/>
  <c r="S16" i="40"/>
  <c r="U16" i="40" s="1"/>
  <c r="Q48" i="40"/>
  <c r="S51" i="40"/>
  <c r="U51" i="40" s="1"/>
  <c r="S62" i="40"/>
  <c r="U62" i="40"/>
  <c r="S52" i="40"/>
  <c r="U52" i="40" s="1"/>
  <c r="T52" i="40"/>
  <c r="Q28" i="41"/>
  <c r="S35" i="41"/>
  <c r="S43" i="41"/>
  <c r="U43" i="41" s="1"/>
  <c r="Q32" i="41"/>
  <c r="S58" i="43"/>
  <c r="T58" i="43" s="1"/>
  <c r="Q34" i="43"/>
  <c r="Q47" i="43"/>
  <c r="T33" i="43"/>
  <c r="S57" i="43"/>
  <c r="U57" i="43" s="1"/>
  <c r="S39" i="43"/>
  <c r="U39" i="43" s="1"/>
  <c r="Q62" i="43"/>
  <c r="Q33" i="43"/>
  <c r="Q48" i="43"/>
  <c r="Q9" i="43"/>
  <c r="S28" i="43"/>
  <c r="U28" i="43" s="1"/>
  <c r="T23" i="43"/>
  <c r="U23" i="43"/>
  <c r="T66" i="43"/>
  <c r="U66" i="43"/>
  <c r="U45" i="43"/>
  <c r="T45" i="43"/>
  <c r="T9" i="43"/>
  <c r="U9" i="43"/>
  <c r="Q27" i="43"/>
  <c r="U62" i="43"/>
  <c r="S54" i="43"/>
  <c r="Q53" i="43"/>
  <c r="Q23" i="43"/>
  <c r="Q45" i="43"/>
  <c r="S76" i="43"/>
  <c r="T76" i="43" s="1"/>
  <c r="Q19" i="43"/>
  <c r="Q32" i="44"/>
  <c r="S26" i="44"/>
  <c r="U26" i="44" s="1"/>
  <c r="S19" i="44"/>
  <c r="U19" i="44" s="1"/>
  <c r="S13" i="44"/>
  <c r="S29" i="44"/>
  <c r="U29" i="44" s="1"/>
  <c r="Q12" i="44"/>
  <c r="S45" i="44"/>
  <c r="T45" i="44"/>
  <c r="Q39" i="44"/>
  <c r="Q27" i="44"/>
  <c r="S15" i="44"/>
  <c r="S28" i="44"/>
  <c r="T28" i="44" s="1"/>
  <c r="U28" i="44"/>
  <c r="S22" i="44"/>
  <c r="U22" i="44"/>
  <c r="Q35" i="44"/>
  <c r="T35" i="44"/>
  <c r="U32" i="44"/>
  <c r="T32" i="44"/>
  <c r="T39" i="44"/>
  <c r="U39" i="44"/>
  <c r="S53" i="51"/>
  <c r="U53" i="51" s="1"/>
  <c r="S48" i="51"/>
  <c r="T48" i="51" s="1"/>
  <c r="S29" i="51"/>
  <c r="U29" i="51" s="1"/>
  <c r="T24" i="51"/>
  <c r="S44" i="51"/>
  <c r="T44" i="51" s="1"/>
  <c r="Q30" i="51"/>
  <c r="S21" i="51"/>
  <c r="T21" i="51" s="1"/>
  <c r="U21" i="51"/>
  <c r="Q23" i="49"/>
  <c r="Q20" i="49"/>
  <c r="U23" i="49"/>
  <c r="T23" i="49"/>
  <c r="Q13" i="47"/>
  <c r="S27" i="47"/>
  <c r="T27" i="47"/>
  <c r="S14" i="47"/>
  <c r="S19" i="47"/>
  <c r="T19" i="47" s="1"/>
  <c r="S24" i="47"/>
  <c r="U24" i="47" s="1"/>
  <c r="Q26" i="47"/>
  <c r="Q9" i="49"/>
  <c r="S19" i="49"/>
  <c r="U19" i="49" s="1"/>
  <c r="S11" i="49"/>
  <c r="U11" i="49" s="1"/>
  <c r="T9" i="49"/>
  <c r="Q15" i="49"/>
  <c r="Q25" i="49"/>
  <c r="Q14" i="49"/>
  <c r="T15" i="49"/>
  <c r="T14" i="49"/>
  <c r="U14" i="49"/>
  <c r="T27" i="49"/>
  <c r="S31" i="51"/>
  <c r="T31" i="51" s="1"/>
  <c r="S40" i="51"/>
  <c r="U40" i="51"/>
  <c r="T39" i="51"/>
  <c r="U52" i="51"/>
  <c r="T52" i="51"/>
  <c r="S33" i="51"/>
  <c r="U33" i="51"/>
  <c r="Q52" i="51"/>
  <c r="S51" i="51"/>
  <c r="U51" i="51" s="1"/>
  <c r="S120" i="34"/>
  <c r="T120" i="34" s="1"/>
  <c r="S14" i="34"/>
  <c r="T14" i="34" s="1"/>
  <c r="S35" i="34"/>
  <c r="U35" i="34" s="1"/>
  <c r="S58" i="34"/>
  <c r="U58" i="34" s="1"/>
  <c r="S111" i="34"/>
  <c r="U111" i="34" s="1"/>
  <c r="S36" i="34"/>
  <c r="S42" i="34"/>
  <c r="U42" i="34" s="1"/>
  <c r="S130" i="34"/>
  <c r="U130" i="34" s="1"/>
  <c r="Q67" i="34"/>
  <c r="S29" i="34"/>
  <c r="U29" i="34" s="1"/>
  <c r="Q96" i="34"/>
  <c r="Q63" i="34"/>
  <c r="S66" i="34"/>
  <c r="T66" i="34" s="1"/>
  <c r="U66" i="34"/>
  <c r="S64" i="34"/>
  <c r="U64" i="34"/>
  <c r="T67" i="34"/>
  <c r="Q88" i="34"/>
  <c r="Q57" i="34"/>
  <c r="S41" i="34"/>
  <c r="U41" i="34"/>
  <c r="Q129" i="34"/>
  <c r="Q127" i="34"/>
  <c r="S28" i="34"/>
  <c r="T28" i="34" s="1"/>
  <c r="Q21" i="34"/>
  <c r="Q95" i="34"/>
  <c r="Q20" i="34"/>
  <c r="Q44" i="34"/>
  <c r="Q116" i="34"/>
  <c r="Q115" i="34"/>
  <c r="Q77" i="34"/>
  <c r="Q83" i="34"/>
  <c r="Q87" i="34"/>
  <c r="Q62" i="34"/>
  <c r="Q74" i="34"/>
  <c r="Q10" i="34"/>
  <c r="S18" i="34"/>
  <c r="U18" i="34" s="1"/>
  <c r="S52" i="34"/>
  <c r="U21" i="34"/>
  <c r="S17" i="34"/>
  <c r="U17" i="34" s="1"/>
  <c r="S49" i="34"/>
  <c r="T49" i="34" s="1"/>
  <c r="T96" i="34"/>
  <c r="U25" i="47"/>
  <c r="T25" i="47"/>
  <c r="Q17" i="41"/>
  <c r="S36" i="41"/>
  <c r="S15" i="41"/>
  <c r="U15" i="41" s="1"/>
  <c r="S67" i="41"/>
  <c r="U67" i="41"/>
  <c r="S85" i="41"/>
  <c r="T85" i="41" s="1"/>
  <c r="S63" i="41"/>
  <c r="U63" i="41" s="1"/>
  <c r="T63" i="41"/>
  <c r="Q26" i="41"/>
  <c r="S64" i="41"/>
  <c r="T27" i="40"/>
  <c r="T58" i="40"/>
  <c r="U58" i="40"/>
  <c r="T60" i="40"/>
  <c r="Q59" i="40"/>
  <c r="Q24" i="40"/>
  <c r="Q26" i="40"/>
  <c r="Q25" i="40"/>
  <c r="Q27" i="40"/>
  <c r="S61" i="40"/>
  <c r="U61" i="40" s="1"/>
  <c r="Q58" i="40"/>
  <c r="T33" i="40"/>
  <c r="T53" i="40"/>
  <c r="T32" i="40"/>
  <c r="Q54" i="40"/>
  <c r="T51" i="40"/>
  <c r="Q19" i="40"/>
  <c r="S46" i="40"/>
  <c r="U46" i="40" s="1"/>
  <c r="S10" i="40"/>
  <c r="U10" i="40" s="1"/>
  <c r="S45" i="40"/>
  <c r="U45" i="40" s="1"/>
  <c r="S20" i="40"/>
  <c r="U20" i="40" s="1"/>
  <c r="T35" i="37"/>
  <c r="S40" i="42"/>
  <c r="T40" i="42" s="1"/>
  <c r="U52" i="42"/>
  <c r="T52" i="42"/>
  <c r="U68" i="42"/>
  <c r="Q68" i="42"/>
  <c r="Q52" i="42"/>
  <c r="T25" i="51"/>
  <c r="U25" i="51"/>
  <c r="S14" i="51"/>
  <c r="T14" i="51" s="1"/>
  <c r="U14" i="51"/>
  <c r="Q10" i="51"/>
  <c r="Q81" i="41"/>
  <c r="S55" i="41"/>
  <c r="U55" i="41" s="1"/>
  <c r="S60" i="41"/>
  <c r="T60" i="41" s="1"/>
  <c r="S75" i="41"/>
  <c r="T75" i="41"/>
  <c r="S12" i="41"/>
  <c r="U12" i="41" s="1"/>
  <c r="S71" i="41"/>
  <c r="T71" i="41"/>
  <c r="T41" i="41"/>
  <c r="Q40" i="41"/>
  <c r="Q30" i="41"/>
  <c r="S52" i="41"/>
  <c r="T52" i="41" s="1"/>
  <c r="S80" i="41"/>
  <c r="T80" i="41" s="1"/>
  <c r="T76" i="41"/>
  <c r="T72" i="41"/>
  <c r="Q9" i="41"/>
  <c r="Q29" i="41"/>
  <c r="T40" i="41"/>
  <c r="S59" i="41"/>
  <c r="U59" i="41" s="1"/>
  <c r="U11" i="41"/>
  <c r="T11" i="41"/>
  <c r="T26" i="41"/>
  <c r="T28" i="41"/>
  <c r="U28" i="41"/>
  <c r="T62" i="41"/>
  <c r="U62" i="41"/>
  <c r="T14" i="41"/>
  <c r="U14" i="41"/>
  <c r="U29" i="41"/>
  <c r="Q62" i="41"/>
  <c r="Q66" i="41"/>
  <c r="Q11" i="41"/>
  <c r="Q14" i="41"/>
  <c r="S82" i="41"/>
  <c r="U82" i="41" s="1"/>
  <c r="S10" i="41"/>
  <c r="T10" i="41" s="1"/>
  <c r="S86" i="41"/>
  <c r="T86" i="41" s="1"/>
  <c r="S78" i="41"/>
  <c r="T29" i="51"/>
  <c r="T26" i="44"/>
  <c r="U28" i="37"/>
  <c r="T34" i="37"/>
  <c r="U34" i="37"/>
  <c r="T16" i="40"/>
  <c r="T28" i="43"/>
  <c r="T54" i="43"/>
  <c r="U54" i="43"/>
  <c r="U45" i="44"/>
  <c r="U27" i="49"/>
  <c r="T11" i="49"/>
  <c r="T40" i="51"/>
  <c r="T35" i="34"/>
  <c r="U120" i="34"/>
  <c r="U75" i="41"/>
  <c r="T47" i="43"/>
  <c r="U9" i="51"/>
  <c r="T9" i="51"/>
  <c r="U71" i="42"/>
  <c r="T71" i="42"/>
  <c r="U115" i="34"/>
  <c r="T115" i="34"/>
  <c r="T32" i="41"/>
  <c r="U32" i="41"/>
  <c r="T15" i="47"/>
  <c r="U15" i="47"/>
  <c r="U44" i="40"/>
  <c r="T44" i="40"/>
  <c r="U20" i="49"/>
  <c r="T20" i="49"/>
  <c r="U31" i="41"/>
  <c r="T31" i="41"/>
  <c r="U86" i="41"/>
  <c r="S38" i="34"/>
  <c r="Q23" i="44"/>
  <c r="U99" i="34"/>
  <c r="T51" i="51"/>
  <c r="Q34" i="41"/>
  <c r="T22" i="51"/>
  <c r="Q44" i="40"/>
  <c r="Q79" i="34"/>
  <c r="U68" i="34"/>
  <c r="T22" i="49"/>
  <c r="Q14" i="44"/>
  <c r="U51" i="43"/>
  <c r="T44" i="43"/>
  <c r="U23" i="40"/>
  <c r="T23" i="44"/>
  <c r="S26" i="49"/>
  <c r="T20" i="51"/>
  <c r="T18" i="49"/>
  <c r="S32" i="51"/>
  <c r="T43" i="41"/>
  <c r="U58" i="41"/>
  <c r="T42" i="51"/>
  <c r="S55" i="40"/>
  <c r="U55" i="40"/>
  <c r="U48" i="40"/>
  <c r="S42" i="40"/>
  <c r="S118" i="34"/>
  <c r="T118" i="34" s="1"/>
  <c r="Q68" i="34"/>
  <c r="Q65" i="34"/>
  <c r="T14" i="44"/>
  <c r="U64" i="43"/>
  <c r="Q64" i="43"/>
  <c r="S10" i="33"/>
  <c r="S56" i="40"/>
  <c r="Q59" i="34"/>
  <c r="Q18" i="44"/>
  <c r="U17" i="41"/>
  <c r="T50" i="40"/>
  <c r="Q34" i="40"/>
  <c r="T54" i="40"/>
  <c r="T34" i="40"/>
  <c r="S44" i="41"/>
  <c r="U44" i="41" s="1"/>
  <c r="S101" i="34"/>
  <c r="S43" i="51"/>
  <c r="T43" i="51" s="1"/>
  <c r="Q23" i="51"/>
  <c r="T40" i="44"/>
  <c r="S74" i="43"/>
  <c r="S11" i="47"/>
  <c r="U11" i="47" s="1"/>
  <c r="Q16" i="41"/>
  <c r="Q40" i="44"/>
  <c r="U10" i="41"/>
  <c r="T55" i="41"/>
  <c r="T61" i="40"/>
  <c r="U58" i="43"/>
  <c r="T81" i="41"/>
  <c r="S38" i="41"/>
  <c r="T38" i="41" s="1"/>
  <c r="Q15" i="40"/>
  <c r="U113" i="34"/>
  <c r="Q113" i="34"/>
  <c r="S46" i="34"/>
  <c r="T46" i="34" s="1"/>
  <c r="Q13" i="51"/>
  <c r="U18" i="44"/>
  <c r="S26" i="51"/>
  <c r="T26" i="51" s="1"/>
  <c r="Q59" i="43"/>
  <c r="S65" i="41"/>
  <c r="Q50" i="51"/>
  <c r="S38" i="51"/>
  <c r="T38" i="51" s="1"/>
  <c r="T29" i="34"/>
  <c r="T62" i="40"/>
  <c r="Q58" i="41"/>
  <c r="Q37" i="41"/>
  <c r="S22" i="40"/>
  <c r="Q49" i="40"/>
  <c r="S85" i="34"/>
  <c r="T65" i="34"/>
  <c r="S34" i="51"/>
  <c r="Q22" i="51"/>
  <c r="S21" i="44"/>
  <c r="S41" i="43"/>
  <c r="S12" i="42"/>
  <c r="T12" i="42" s="1"/>
  <c r="T34" i="41"/>
  <c r="U34" i="41"/>
  <c r="T44" i="44"/>
  <c r="U44" i="44"/>
  <c r="T26" i="47"/>
  <c r="U26" i="47"/>
  <c r="T13" i="51"/>
  <c r="U13" i="51"/>
  <c r="T47" i="51"/>
  <c r="U47" i="51"/>
  <c r="U58" i="42"/>
  <c r="U27" i="43"/>
  <c r="T27" i="43"/>
  <c r="U31" i="40"/>
  <c r="T31" i="40"/>
  <c r="T53" i="42"/>
  <c r="T64" i="40"/>
  <c r="U11" i="34"/>
  <c r="T11" i="34"/>
  <c r="T33" i="44"/>
  <c r="U33" i="44"/>
  <c r="U34" i="44"/>
  <c r="T34" i="44"/>
  <c r="T17" i="34"/>
  <c r="U76" i="43"/>
  <c r="S104" i="34"/>
  <c r="S75" i="34"/>
  <c r="T25" i="49"/>
  <c r="Q18" i="49"/>
  <c r="Q34" i="44"/>
  <c r="T26" i="37"/>
  <c r="T20" i="40"/>
  <c r="T19" i="44"/>
  <c r="Q54" i="41"/>
  <c r="S117" i="34"/>
  <c r="U117" i="34" s="1"/>
  <c r="S94" i="34"/>
  <c r="Q24" i="34"/>
  <c r="S89" i="34"/>
  <c r="S121" i="34"/>
  <c r="Q23" i="47"/>
  <c r="U48" i="51"/>
  <c r="Q44" i="44"/>
  <c r="Q16" i="44"/>
  <c r="Q65" i="43"/>
  <c r="T61" i="34"/>
  <c r="Q54" i="34"/>
  <c r="S105" i="34"/>
  <c r="S18" i="40"/>
  <c r="Q49" i="43"/>
  <c r="Q61" i="34"/>
  <c r="T68" i="41"/>
  <c r="Q27" i="41"/>
  <c r="Q30" i="34"/>
  <c r="Q33" i="44"/>
  <c r="Q30" i="44"/>
  <c r="T65" i="43"/>
  <c r="T44" i="41"/>
  <c r="Q68" i="41"/>
  <c r="U11" i="51"/>
  <c r="Q9" i="34"/>
  <c r="U27" i="44"/>
  <c r="U24" i="43"/>
  <c r="Q72" i="43"/>
  <c r="S32" i="43"/>
  <c r="Q35" i="37"/>
  <c r="Q25" i="51"/>
  <c r="S28" i="42"/>
  <c r="T28" i="42" s="1"/>
  <c r="S17" i="51"/>
  <c r="T17" i="51" s="1"/>
  <c r="T18" i="34"/>
  <c r="T58" i="34"/>
  <c r="U61" i="41"/>
  <c r="Q46" i="51"/>
  <c r="Q82" i="34"/>
  <c r="Q131" i="34"/>
  <c r="S13" i="49"/>
  <c r="Q60" i="40"/>
  <c r="Q23" i="40"/>
  <c r="S36" i="44"/>
  <c r="U36" i="44"/>
  <c r="T130" i="34"/>
  <c r="T54" i="41"/>
  <c r="T25" i="40"/>
  <c r="Q50" i="40"/>
  <c r="Q11" i="51"/>
  <c r="Q35" i="51"/>
  <c r="T35" i="51"/>
  <c r="S49" i="51"/>
  <c r="Q60" i="43"/>
  <c r="Q26" i="37"/>
  <c r="S14" i="42"/>
  <c r="T14" i="42" s="1"/>
  <c r="Q15" i="54"/>
  <c r="Q57" i="41"/>
  <c r="Q11" i="34"/>
  <c r="S16" i="47"/>
  <c r="S11" i="44"/>
  <c r="U53" i="43"/>
  <c r="Q42" i="43"/>
  <c r="Q59" i="42"/>
  <c r="Q31" i="40"/>
  <c r="Q53" i="40"/>
  <c r="S14" i="43"/>
  <c r="T14" i="43"/>
  <c r="Q39" i="51"/>
  <c r="T30" i="44"/>
  <c r="T10" i="43"/>
  <c r="U10" i="43"/>
  <c r="U10" i="34"/>
  <c r="T10" i="34"/>
  <c r="U53" i="34"/>
  <c r="T53" i="34"/>
  <c r="U34" i="43"/>
  <c r="T34" i="43"/>
  <c r="U57" i="34"/>
  <c r="U19" i="34"/>
  <c r="T19" i="34"/>
  <c r="Q67" i="43"/>
  <c r="S67" i="43"/>
  <c r="Q43" i="44"/>
  <c r="S43" i="44"/>
  <c r="T55" i="40"/>
  <c r="U56" i="42"/>
  <c r="S84" i="34"/>
  <c r="Q97" i="34"/>
  <c r="S122" i="34"/>
  <c r="T122" i="34" s="1"/>
  <c r="Q45" i="34"/>
  <c r="S12" i="34"/>
  <c r="S26" i="34"/>
  <c r="Q22" i="47"/>
  <c r="S43" i="43"/>
  <c r="S16" i="46"/>
  <c r="T16" i="46" s="1"/>
  <c r="Q27" i="49"/>
  <c r="S15" i="42"/>
  <c r="U15" i="42" s="1"/>
  <c r="Q15" i="42"/>
  <c r="Q14" i="37"/>
  <c r="Q25" i="54"/>
  <c r="S25" i="54"/>
  <c r="T25" i="54" s="1"/>
  <c r="T33" i="51"/>
  <c r="U60" i="41"/>
  <c r="U14" i="34"/>
  <c r="T57" i="43"/>
  <c r="S73" i="41"/>
  <c r="U71" i="41"/>
  <c r="T67" i="41"/>
  <c r="T30" i="34"/>
  <c r="S34" i="34"/>
  <c r="U28" i="34"/>
  <c r="T41" i="34"/>
  <c r="Q16" i="49"/>
  <c r="T12" i="47"/>
  <c r="T53" i="51"/>
  <c r="T59" i="43"/>
  <c r="S70" i="42"/>
  <c r="U70" i="42" s="1"/>
  <c r="Q12" i="47"/>
  <c r="Q19" i="46"/>
  <c r="Q20" i="47"/>
  <c r="S15" i="51"/>
  <c r="U25" i="43"/>
  <c r="U24" i="37"/>
  <c r="T24" i="37"/>
  <c r="Q33" i="40"/>
  <c r="S33" i="37"/>
  <c r="T33" i="37" s="1"/>
  <c r="Q33" i="37"/>
  <c r="S25" i="37"/>
  <c r="Q25" i="37"/>
  <c r="Q78" i="34"/>
  <c r="S78" i="34"/>
  <c r="Q102" i="34"/>
  <c r="T82" i="41"/>
  <c r="U26" i="51"/>
  <c r="S47" i="40"/>
  <c r="S43" i="34"/>
  <c r="S98" i="34"/>
  <c r="Q53" i="34"/>
  <c r="S72" i="34"/>
  <c r="T72" i="34" s="1"/>
  <c r="T16" i="44"/>
  <c r="Q9" i="42"/>
  <c r="Q40" i="43"/>
  <c r="Q9" i="24"/>
  <c r="Q13" i="43"/>
  <c r="S13" i="43"/>
  <c r="U13" i="43" s="1"/>
  <c r="T52" i="43"/>
  <c r="U52" i="43"/>
  <c r="S10" i="49"/>
  <c r="T10" i="49" s="1"/>
  <c r="Q10" i="49"/>
  <c r="S17" i="40"/>
  <c r="Q17" i="40"/>
  <c r="Q13" i="42"/>
  <c r="S13" i="42"/>
  <c r="T13" i="42" s="1"/>
  <c r="S21" i="54"/>
  <c r="T21" i="54" s="1"/>
  <c r="T46" i="40"/>
  <c r="U52" i="41"/>
  <c r="Q77" i="41"/>
  <c r="U20" i="34"/>
  <c r="S40" i="34"/>
  <c r="T69" i="34"/>
  <c r="Q69" i="34"/>
  <c r="T36" i="44"/>
  <c r="Q9" i="40"/>
  <c r="U32" i="37"/>
  <c r="Q19" i="34"/>
  <c r="Q11" i="33"/>
  <c r="S11" i="33"/>
  <c r="S63" i="43"/>
  <c r="S30" i="54"/>
  <c r="Q30" i="54"/>
  <c r="S27" i="54"/>
  <c r="T37" i="37"/>
  <c r="U37" i="37"/>
  <c r="U12" i="44"/>
  <c r="T12" i="44"/>
  <c r="Q93" i="34"/>
  <c r="S93" i="34"/>
  <c r="U93" i="34" s="1"/>
  <c r="Q23" i="54"/>
  <c r="S23" i="54"/>
  <c r="Q31" i="54"/>
  <c r="S31" i="54"/>
  <c r="S15" i="43"/>
  <c r="S18" i="51"/>
  <c r="U18" i="51" s="1"/>
  <c r="Q91" i="34"/>
  <c r="S109" i="34"/>
  <c r="Q81" i="34"/>
  <c r="S119" i="34"/>
  <c r="S128" i="34"/>
  <c r="T16" i="49"/>
  <c r="T19" i="49"/>
  <c r="U27" i="47"/>
  <c r="Q17" i="44"/>
  <c r="U11" i="37"/>
  <c r="Q25" i="43"/>
  <c r="Q17" i="54"/>
  <c r="S17" i="54"/>
  <c r="S17" i="49"/>
  <c r="T108" i="34"/>
  <c r="U108" i="34"/>
  <c r="U16" i="34"/>
  <c r="T16" i="34"/>
  <c r="U79" i="34"/>
  <c r="T79" i="34"/>
  <c r="U27" i="34"/>
  <c r="T27" i="34"/>
  <c r="U114" i="34"/>
  <c r="T129" i="34"/>
  <c r="U129" i="34"/>
  <c r="T131" i="34"/>
  <c r="U131" i="34"/>
  <c r="T63" i="34"/>
  <c r="U63" i="34"/>
  <c r="T97" i="34"/>
  <c r="U14" i="43"/>
  <c r="U9" i="34"/>
  <c r="S41" i="44"/>
  <c r="U41" i="44" s="1"/>
  <c r="Q41" i="44"/>
  <c r="T64" i="34"/>
  <c r="Q75" i="43"/>
  <c r="S75" i="43"/>
  <c r="U38" i="41"/>
  <c r="T12" i="41"/>
  <c r="U49" i="34"/>
  <c r="T42" i="34"/>
  <c r="U23" i="37"/>
  <c r="T16" i="41"/>
  <c r="Q114" i="34"/>
  <c r="S51" i="34"/>
  <c r="S103" i="34"/>
  <c r="Q51" i="43"/>
  <c r="U13" i="24"/>
  <c r="U46" i="34"/>
  <c r="T22" i="44"/>
  <c r="U30" i="40"/>
  <c r="U31" i="51"/>
  <c r="U85" i="41"/>
  <c r="Q76" i="41"/>
  <c r="S123" i="34"/>
  <c r="Q33" i="34"/>
  <c r="T111" i="34"/>
  <c r="T11" i="47"/>
  <c r="D29" i="21"/>
  <c r="Q108" i="34"/>
  <c r="T88" i="34"/>
  <c r="Q16" i="34"/>
  <c r="S27" i="37"/>
  <c r="Q27" i="37"/>
  <c r="U38" i="51"/>
  <c r="T24" i="47"/>
  <c r="S86" i="34"/>
  <c r="U83" i="34"/>
  <c r="S55" i="34"/>
  <c r="Q110" i="34"/>
  <c r="S47" i="34"/>
  <c r="T36" i="43"/>
  <c r="Q24" i="43"/>
  <c r="S61" i="43"/>
  <c r="T61" i="43" s="1"/>
  <c r="Q112" i="34"/>
  <c r="Q84" i="41"/>
  <c r="S84" i="41"/>
  <c r="Q31" i="37"/>
  <c r="S31" i="37"/>
  <c r="T127" i="34"/>
  <c r="Q27" i="34"/>
  <c r="S25" i="34"/>
  <c r="U10" i="33"/>
  <c r="T10" i="33"/>
  <c r="S32" i="54"/>
  <c r="U32" i="54" s="1"/>
  <c r="T23" i="54"/>
  <c r="U23" i="54"/>
  <c r="W23" i="54" s="1"/>
  <c r="T14" i="54"/>
  <c r="U14" i="54"/>
  <c r="S20" i="54"/>
  <c r="Q20" i="54"/>
  <c r="U33" i="54"/>
  <c r="T33" i="54"/>
  <c r="S11" i="43"/>
  <c r="S16" i="43"/>
  <c r="S20" i="44"/>
  <c r="U20" i="44" s="1"/>
  <c r="Q42" i="51"/>
  <c r="Q70" i="43"/>
  <c r="S70" i="43"/>
  <c r="S10" i="44"/>
  <c r="Q10" i="44"/>
  <c r="T15" i="54"/>
  <c r="U15" i="54"/>
  <c r="Q24" i="51"/>
  <c r="Q16" i="54"/>
  <c r="S16" i="54"/>
  <c r="S71" i="43"/>
  <c r="Q12" i="49"/>
  <c r="Q21" i="49"/>
  <c r="S21" i="49"/>
  <c r="U13" i="54"/>
  <c r="T13" i="54"/>
  <c r="S24" i="54"/>
  <c r="Q24" i="54"/>
  <c r="Q35" i="43"/>
  <c r="S35" i="43"/>
  <c r="Q22" i="49"/>
  <c r="S34" i="54"/>
  <c r="T34" i="54" s="1"/>
  <c r="S22" i="54"/>
  <c r="S26" i="54"/>
  <c r="U26" i="54" s="1"/>
  <c r="W26" i="54" s="1"/>
  <c r="Q14" i="54"/>
  <c r="Q33" i="54"/>
  <c r="S60" i="34"/>
  <c r="Q75" i="42"/>
  <c r="U43" i="51"/>
  <c r="T38" i="34"/>
  <c r="U38" i="34"/>
  <c r="T22" i="40"/>
  <c r="U22" i="40"/>
  <c r="U26" i="49"/>
  <c r="T26" i="49"/>
  <c r="T42" i="40"/>
  <c r="U42" i="40"/>
  <c r="U85" i="34"/>
  <c r="T85" i="34"/>
  <c r="U17" i="51"/>
  <c r="T74" i="43"/>
  <c r="U74" i="43"/>
  <c r="U25" i="54"/>
  <c r="W25" i="54" s="1"/>
  <c r="U18" i="40"/>
  <c r="T18" i="40"/>
  <c r="U89" i="34"/>
  <c r="T89" i="34"/>
  <c r="U13" i="49"/>
  <c r="T13" i="49"/>
  <c r="U105" i="34"/>
  <c r="T105" i="34"/>
  <c r="U104" i="34"/>
  <c r="T104" i="34"/>
  <c r="T11" i="44"/>
  <c r="U11" i="44"/>
  <c r="T121" i="34"/>
  <c r="U121" i="34"/>
  <c r="U33" i="37"/>
  <c r="U73" i="41"/>
  <c r="T73" i="41"/>
  <c r="U26" i="34"/>
  <c r="T26" i="34"/>
  <c r="T13" i="43"/>
  <c r="T78" i="34"/>
  <c r="U78" i="34"/>
  <c r="T12" i="34"/>
  <c r="U12" i="34"/>
  <c r="T27" i="54"/>
  <c r="U27" i="54"/>
  <c r="W27" i="54" s="1"/>
  <c r="T43" i="44"/>
  <c r="U43" i="44"/>
  <c r="T128" i="34"/>
  <c r="U128" i="34"/>
  <c r="U17" i="49"/>
  <c r="T17" i="49"/>
  <c r="T93" i="34"/>
  <c r="T98" i="34"/>
  <c r="U98" i="34"/>
  <c r="U67" i="43"/>
  <c r="T67" i="43"/>
  <c r="U43" i="34"/>
  <c r="T43" i="34"/>
  <c r="T84" i="34"/>
  <c r="U84" i="34"/>
  <c r="U40" i="34"/>
  <c r="T40" i="34"/>
  <c r="T17" i="54"/>
  <c r="U17" i="54"/>
  <c r="U109" i="34"/>
  <c r="T109" i="34"/>
  <c r="T15" i="43"/>
  <c r="U15" i="43"/>
  <c r="U11" i="33"/>
  <c r="T11" i="33"/>
  <c r="U25" i="37"/>
  <c r="T25" i="37"/>
  <c r="U34" i="34"/>
  <c r="T34" i="34"/>
  <c r="U21" i="54"/>
  <c r="W21" i="54"/>
  <c r="U122" i="34"/>
  <c r="U17" i="40"/>
  <c r="T17" i="40"/>
  <c r="U47" i="40"/>
  <c r="T47" i="40"/>
  <c r="T15" i="51"/>
  <c r="U15" i="51"/>
  <c r="T16" i="54"/>
  <c r="U16" i="54"/>
  <c r="U10" i="44"/>
  <c r="T10" i="44"/>
  <c r="T20" i="44"/>
  <c r="T31" i="37"/>
  <c r="U31" i="37"/>
  <c r="U86" i="34"/>
  <c r="T86" i="34"/>
  <c r="U27" i="37"/>
  <c r="T27" i="37"/>
  <c r="T75" i="43"/>
  <c r="U75" i="43"/>
  <c r="U35" i="43"/>
  <c r="T35" i="43"/>
  <c r="T26" i="54"/>
  <c r="U70" i="43"/>
  <c r="T70" i="43"/>
  <c r="U16" i="43"/>
  <c r="T16" i="43"/>
  <c r="T103" i="34"/>
  <c r="U103" i="34"/>
  <c r="U61" i="43"/>
  <c r="U11" i="43"/>
  <c r="T11" i="43"/>
  <c r="T25" i="34"/>
  <c r="U25" i="34"/>
  <c r="U84" i="41"/>
  <c r="T84" i="41"/>
  <c r="T123" i="34"/>
  <c r="U123" i="34"/>
  <c r="T51" i="34"/>
  <c r="U51" i="34"/>
  <c r="T41" i="44"/>
  <c r="T60" i="34"/>
  <c r="U60" i="34"/>
  <c r="T12" i="49"/>
  <c r="T47" i="34"/>
  <c r="U47" i="34"/>
  <c r="U24" i="54"/>
  <c r="W24" i="54" s="1"/>
  <c r="T24" i="54"/>
  <c r="U71" i="43"/>
  <c r="T71" i="43"/>
  <c r="T55" i="34"/>
  <c r="U55" i="34"/>
  <c r="T20" i="54"/>
  <c r="U20" i="54"/>
  <c r="W20" i="54" s="1"/>
  <c r="T32" i="54"/>
  <c r="T19" i="37"/>
  <c r="U19" i="37"/>
  <c r="Q19" i="37"/>
  <c r="T12" i="54"/>
  <c r="Q12" i="54"/>
  <c r="U13" i="33" l="1"/>
  <c r="T13" i="33"/>
  <c r="S12" i="33"/>
  <c r="Q13" i="33"/>
  <c r="U10" i="46"/>
  <c r="T10" i="46"/>
  <c r="Q10" i="46"/>
  <c r="T25" i="46"/>
  <c r="Q22" i="46"/>
  <c r="S12" i="46"/>
  <c r="Q25" i="46"/>
  <c r="Q20" i="46"/>
  <c r="U20" i="46"/>
  <c r="U16" i="46"/>
  <c r="Q21" i="46"/>
  <c r="Q13" i="46"/>
  <c r="U24" i="46"/>
  <c r="T24" i="46"/>
  <c r="U19" i="46"/>
  <c r="T19" i="46"/>
  <c r="T15" i="46"/>
  <c r="U15" i="46"/>
  <c r="U22" i="46"/>
  <c r="T22" i="46"/>
  <c r="S11" i="46"/>
  <c r="Q23" i="46"/>
  <c r="S14" i="46"/>
  <c r="U9" i="46"/>
  <c r="U21" i="46"/>
  <c r="U21" i="42"/>
  <c r="T21" i="42"/>
  <c r="U69" i="42"/>
  <c r="Q69" i="42"/>
  <c r="Q58" i="42"/>
  <c r="Q44" i="42"/>
  <c r="Q21" i="42"/>
  <c r="Q39" i="42"/>
  <c r="S67" i="42"/>
  <c r="U67" i="42" s="1"/>
  <c r="Q53" i="42"/>
  <c r="S47" i="42"/>
  <c r="T47" i="42" s="1"/>
  <c r="S55" i="42"/>
  <c r="T55" i="42" s="1"/>
  <c r="S41" i="42"/>
  <c r="Q10" i="42"/>
  <c r="S38" i="42"/>
  <c r="U38" i="42" s="1"/>
  <c r="Q16" i="42"/>
  <c r="S46" i="42"/>
  <c r="T46" i="42" s="1"/>
  <c r="Q56" i="42"/>
  <c r="U17" i="42"/>
  <c r="T17" i="42"/>
  <c r="T24" i="42"/>
  <c r="U24" i="42"/>
  <c r="U28" i="42"/>
  <c r="Q73" i="42"/>
  <c r="S72" i="42"/>
  <c r="T38" i="42"/>
  <c r="S22" i="42"/>
  <c r="U13" i="42"/>
  <c r="Q45" i="42"/>
  <c r="T15" i="42"/>
  <c r="T70" i="42"/>
  <c r="U45" i="42"/>
  <c r="U40" i="42"/>
  <c r="S23" i="42"/>
  <c r="T48" i="42"/>
  <c r="S19" i="42"/>
  <c r="S30" i="42"/>
  <c r="U14" i="42"/>
  <c r="S29" i="42"/>
  <c r="T42" i="42"/>
  <c r="Q42" i="42"/>
  <c r="T16" i="42"/>
  <c r="Q71" i="42"/>
  <c r="T54" i="42"/>
  <c r="S26" i="42"/>
  <c r="T17" i="37"/>
  <c r="Q17" i="37"/>
  <c r="S16" i="37"/>
  <c r="U16" i="37" s="1"/>
  <c r="T82" i="34"/>
  <c r="U82" i="34"/>
  <c r="S13" i="41"/>
  <c r="Q13" i="41"/>
  <c r="T17" i="44"/>
  <c r="U17" i="44"/>
  <c r="T77" i="41"/>
  <c r="U77" i="41"/>
  <c r="T27" i="46"/>
  <c r="U27" i="46"/>
  <c r="S55" i="43"/>
  <c r="U94" i="34"/>
  <c r="T94" i="34"/>
  <c r="U65" i="41"/>
  <c r="T65" i="41"/>
  <c r="U56" i="40"/>
  <c r="T56" i="40"/>
  <c r="S22" i="34"/>
  <c r="Q22" i="34"/>
  <c r="Q13" i="34"/>
  <c r="S13" i="34"/>
  <c r="Q56" i="41"/>
  <c r="S56" i="41"/>
  <c r="S9" i="44"/>
  <c r="S41" i="51"/>
  <c r="Q41" i="51"/>
  <c r="U29" i="37"/>
  <c r="T29" i="37"/>
  <c r="S20" i="37"/>
  <c r="Q20" i="37"/>
  <c r="U9" i="37"/>
  <c r="T9" i="37"/>
  <c r="S26" i="46"/>
  <c r="Q26" i="46"/>
  <c r="S124" i="34"/>
  <c r="Q124" i="34"/>
  <c r="Q50" i="43"/>
  <c r="S50" i="43"/>
  <c r="Q83" i="41"/>
  <c r="S83" i="41"/>
  <c r="S36" i="51"/>
  <c r="Q36" i="51"/>
  <c r="U10" i="49"/>
  <c r="T119" i="34"/>
  <c r="U119" i="34"/>
  <c r="U43" i="43"/>
  <c r="T43" i="43"/>
  <c r="U16" i="47"/>
  <c r="T16" i="47"/>
  <c r="T30" i="42"/>
  <c r="U30" i="42"/>
  <c r="Q80" i="34"/>
  <c r="S80" i="34"/>
  <c r="U24" i="34"/>
  <c r="T24" i="34"/>
  <c r="U87" i="34"/>
  <c r="T87" i="34"/>
  <c r="T12" i="43"/>
  <c r="U12" i="43"/>
  <c r="S18" i="43"/>
  <c r="Q18" i="43"/>
  <c r="S56" i="43"/>
  <c r="Q56" i="43"/>
  <c r="S27" i="51"/>
  <c r="Q33" i="41"/>
  <c r="S33" i="41"/>
  <c r="T39" i="41"/>
  <c r="U39" i="41"/>
  <c r="T13" i="46"/>
  <c r="U13" i="46"/>
  <c r="T20" i="47"/>
  <c r="U20" i="47"/>
  <c r="Q19" i="51"/>
  <c r="U50" i="51"/>
  <c r="T50" i="51"/>
  <c r="T57" i="42"/>
  <c r="U57" i="42"/>
  <c r="S49" i="42"/>
  <c r="Q49" i="42"/>
  <c r="U13" i="44"/>
  <c r="T13" i="44"/>
  <c r="S29" i="40"/>
  <c r="Q29" i="40"/>
  <c r="T36" i="34"/>
  <c r="U36" i="34"/>
  <c r="S48" i="34"/>
  <c r="Q48" i="34"/>
  <c r="S28" i="40"/>
  <c r="Q28" i="40"/>
  <c r="U50" i="42"/>
  <c r="T50" i="42"/>
  <c r="Q29" i="54"/>
  <c r="S29" i="54"/>
  <c r="T117" i="34"/>
  <c r="T22" i="54"/>
  <c r="U22" i="54"/>
  <c r="W22" i="54" s="1"/>
  <c r="T32" i="43"/>
  <c r="U32" i="43"/>
  <c r="T52" i="34"/>
  <c r="U52" i="34"/>
  <c r="T9" i="40"/>
  <c r="S10" i="24"/>
  <c r="U10" i="24" s="1"/>
  <c r="Q10" i="24"/>
  <c r="S92" i="34"/>
  <c r="Q92" i="34"/>
  <c r="U54" i="34"/>
  <c r="T54" i="34"/>
  <c r="T33" i="34"/>
  <c r="U33" i="34"/>
  <c r="U9" i="41"/>
  <c r="T9" i="41"/>
  <c r="S46" i="43"/>
  <c r="Q46" i="43"/>
  <c r="T10" i="51"/>
  <c r="U10" i="51"/>
  <c r="S37" i="51"/>
  <c r="Q37" i="51"/>
  <c r="S36" i="37"/>
  <c r="Q36" i="37"/>
  <c r="T72" i="43"/>
  <c r="U72" i="43"/>
  <c r="U19" i="51"/>
  <c r="T19" i="51"/>
  <c r="S45" i="51"/>
  <c r="Q45" i="51"/>
  <c r="T26" i="40"/>
  <c r="U26" i="40"/>
  <c r="T101" i="34"/>
  <c r="U101" i="34"/>
  <c r="U18" i="37"/>
  <c r="T18" i="37"/>
  <c r="Q50" i="42"/>
  <c r="T45" i="40"/>
  <c r="S53" i="41"/>
  <c r="T40" i="43"/>
  <c r="T32" i="51"/>
  <c r="U32" i="51"/>
  <c r="T15" i="44"/>
  <c r="U15" i="44"/>
  <c r="T100" i="34"/>
  <c r="U100" i="34"/>
  <c r="T91" i="34"/>
  <c r="U91" i="34"/>
  <c r="U45" i="34"/>
  <c r="T45" i="34"/>
  <c r="S106" i="34"/>
  <c r="U19" i="43"/>
  <c r="T19" i="43"/>
  <c r="T29" i="43"/>
  <c r="U29" i="43"/>
  <c r="T23" i="51"/>
  <c r="U23" i="51"/>
  <c r="U15" i="37"/>
  <c r="T15" i="37"/>
  <c r="S24" i="44"/>
  <c r="Q24" i="44"/>
  <c r="S18" i="46"/>
  <c r="Q18" i="46"/>
  <c r="U23" i="46"/>
  <c r="T23" i="46"/>
  <c r="U21" i="47"/>
  <c r="T21" i="47"/>
  <c r="S24" i="49"/>
  <c r="Q24" i="49"/>
  <c r="U9" i="42"/>
  <c r="T9" i="42"/>
  <c r="U39" i="42"/>
  <c r="T39" i="42"/>
  <c r="Q70" i="34"/>
  <c r="S70" i="34"/>
  <c r="S25" i="41"/>
  <c r="Q25" i="41"/>
  <c r="T41" i="43"/>
  <c r="U41" i="43"/>
  <c r="U72" i="42"/>
  <c r="T72" i="42"/>
  <c r="U110" i="34"/>
  <c r="T110" i="34"/>
  <c r="Q73" i="34"/>
  <c r="S73" i="34"/>
  <c r="S79" i="41"/>
  <c r="Q79" i="41"/>
  <c r="T42" i="43"/>
  <c r="U42" i="43"/>
  <c r="S16" i="51"/>
  <c r="S28" i="51"/>
  <c r="Q28" i="51"/>
  <c r="S73" i="43"/>
  <c r="Q73" i="43"/>
  <c r="Q37" i="44"/>
  <c r="S42" i="44"/>
  <c r="Q42" i="44"/>
  <c r="U46" i="51"/>
  <c r="T46" i="51"/>
  <c r="S43" i="40"/>
  <c r="Q43" i="40"/>
  <c r="S10" i="54"/>
  <c r="Q10" i="54"/>
  <c r="U66" i="41"/>
  <c r="T66" i="41"/>
  <c r="Q51" i="42"/>
  <c r="S51" i="42"/>
  <c r="U21" i="49"/>
  <c r="T21" i="49"/>
  <c r="U21" i="44"/>
  <c r="T21" i="44"/>
  <c r="U118" i="34"/>
  <c r="T36" i="41"/>
  <c r="U36" i="41"/>
  <c r="U19" i="47"/>
  <c r="T35" i="41"/>
  <c r="U35" i="41"/>
  <c r="Q27" i="46"/>
  <c r="Q31" i="34"/>
  <c r="S31" i="34"/>
  <c r="S107" i="34"/>
  <c r="Q107" i="34"/>
  <c r="T27" i="41"/>
  <c r="U27" i="41"/>
  <c r="S69" i="41"/>
  <c r="S74" i="41"/>
  <c r="Q74" i="41"/>
  <c r="U30" i="43"/>
  <c r="T30" i="43"/>
  <c r="T13" i="37"/>
  <c r="U13" i="37"/>
  <c r="T37" i="44"/>
  <c r="U37" i="44"/>
  <c r="Q25" i="44"/>
  <c r="S25" i="44"/>
  <c r="T30" i="51"/>
  <c r="U30" i="51"/>
  <c r="T59" i="40"/>
  <c r="U59" i="40"/>
  <c r="T24" i="40"/>
  <c r="U24" i="40"/>
  <c r="T15" i="40"/>
  <c r="U15" i="40"/>
  <c r="Q74" i="42"/>
  <c r="S74" i="42"/>
  <c r="S27" i="42"/>
  <c r="Q27" i="42"/>
  <c r="S20" i="42"/>
  <c r="Q20" i="42"/>
  <c r="Q11" i="42"/>
  <c r="S11" i="42"/>
  <c r="S71" i="34"/>
  <c r="Q71" i="34"/>
  <c r="U19" i="40"/>
  <c r="U47" i="42"/>
  <c r="U11" i="24"/>
  <c r="T11" i="24"/>
  <c r="S32" i="34"/>
  <c r="Q32" i="34"/>
  <c r="Q12" i="51"/>
  <c r="S12" i="51"/>
  <c r="S68" i="43"/>
  <c r="Q68" i="43"/>
  <c r="T22" i="47"/>
  <c r="U22" i="47"/>
  <c r="S14" i="40"/>
  <c r="Q14" i="40"/>
  <c r="U73" i="42"/>
  <c r="T73" i="42"/>
  <c r="U10" i="42"/>
  <c r="T10" i="42"/>
  <c r="T54" i="51"/>
  <c r="U54" i="51"/>
  <c r="T57" i="41"/>
  <c r="U57" i="41"/>
  <c r="T14" i="37"/>
  <c r="U14" i="37"/>
  <c r="U31" i="54"/>
  <c r="T31" i="54"/>
  <c r="T30" i="54"/>
  <c r="U30" i="54"/>
  <c r="T75" i="34"/>
  <c r="U75" i="34"/>
  <c r="T34" i="51"/>
  <c r="U34" i="51"/>
  <c r="U44" i="51"/>
  <c r="S90" i="34"/>
  <c r="U14" i="47"/>
  <c r="T14" i="47"/>
  <c r="E38" i="21"/>
  <c r="S126" i="34"/>
  <c r="U62" i="34"/>
  <c r="T62" i="34"/>
  <c r="Q15" i="34"/>
  <c r="S15" i="34"/>
  <c r="Q76" i="34"/>
  <c r="S76" i="34"/>
  <c r="S21" i="43"/>
  <c r="Q21" i="43"/>
  <c r="U48" i="43"/>
  <c r="T48" i="43"/>
  <c r="S10" i="47"/>
  <c r="Q10" i="47"/>
  <c r="S22" i="37"/>
  <c r="Q22" i="37"/>
  <c r="T12" i="37"/>
  <c r="U12" i="37"/>
  <c r="U37" i="43"/>
  <c r="T37" i="43"/>
  <c r="S38" i="44"/>
  <c r="Q38" i="44"/>
  <c r="S17" i="47"/>
  <c r="Q17" i="47"/>
  <c r="Q63" i="40"/>
  <c r="S63" i="40"/>
  <c r="S13" i="40"/>
  <c r="Q13" i="40"/>
  <c r="S76" i="42"/>
  <c r="Q76" i="42"/>
  <c r="Q37" i="34"/>
  <c r="S37" i="34"/>
  <c r="U30" i="41"/>
  <c r="T30" i="41"/>
  <c r="S28" i="54"/>
  <c r="Q28" i="54"/>
  <c r="D52" i="21"/>
  <c r="Q18" i="54"/>
  <c r="S18" i="54"/>
  <c r="U18" i="54" s="1"/>
  <c r="T39" i="43"/>
  <c r="T63" i="43"/>
  <c r="U63" i="43"/>
  <c r="T59" i="42"/>
  <c r="T78" i="41"/>
  <c r="U78" i="41"/>
  <c r="D32" i="21"/>
  <c r="G24" i="21"/>
  <c r="E47" i="21" s="1"/>
  <c r="T23" i="34"/>
  <c r="U23" i="34"/>
  <c r="S70" i="41"/>
  <c r="Q70" i="41"/>
  <c r="Q31" i="43"/>
  <c r="S31" i="43"/>
  <c r="S31" i="44"/>
  <c r="Q31" i="44"/>
  <c r="T21" i="37"/>
  <c r="U21" i="37"/>
  <c r="Q69" i="43"/>
  <c r="S69" i="43"/>
  <c r="U57" i="40"/>
  <c r="T57" i="40"/>
  <c r="Q25" i="42"/>
  <c r="S25" i="42"/>
  <c r="Q18" i="42"/>
  <c r="S18" i="42"/>
  <c r="S56" i="34"/>
  <c r="Q56" i="34"/>
  <c r="Q17" i="43"/>
  <c r="S17" i="43"/>
  <c r="T49" i="51"/>
  <c r="U49" i="51"/>
  <c r="U60" i="43"/>
  <c r="U64" i="41"/>
  <c r="T64" i="41"/>
  <c r="T29" i="44"/>
  <c r="S125" i="34"/>
  <c r="U125" i="34" s="1"/>
  <c r="Q125" i="34"/>
  <c r="S50" i="34"/>
  <c r="Q50" i="34"/>
  <c r="S39" i="34"/>
  <c r="Q39" i="34"/>
  <c r="U42" i="41"/>
  <c r="T42" i="41"/>
  <c r="T49" i="43"/>
  <c r="U49" i="43"/>
  <c r="Q9" i="47"/>
  <c r="S9" i="47"/>
  <c r="Q30" i="37"/>
  <c r="S30" i="37"/>
  <c r="T37" i="41"/>
  <c r="U37" i="41"/>
  <c r="Q38" i="43"/>
  <c r="S38" i="43"/>
  <c r="S18" i="47"/>
  <c r="Q18" i="47"/>
  <c r="T23" i="47"/>
  <c r="U23" i="47"/>
  <c r="T49" i="40"/>
  <c r="U49" i="40"/>
  <c r="S21" i="40"/>
  <c r="S43" i="42"/>
  <c r="U72" i="34"/>
  <c r="S12" i="24"/>
  <c r="U34" i="54"/>
  <c r="T18" i="51"/>
  <c r="U44" i="42"/>
  <c r="Q11" i="24"/>
  <c r="S20" i="43"/>
  <c r="Q29" i="43"/>
  <c r="T15" i="41"/>
  <c r="T10" i="40"/>
  <c r="U80" i="41"/>
  <c r="T35" i="54"/>
  <c r="Q35" i="54"/>
  <c r="T18" i="54"/>
  <c r="U9" i="24"/>
  <c r="T9" i="24"/>
  <c r="U116" i="34"/>
  <c r="T116" i="34"/>
  <c r="U95" i="34"/>
  <c r="T95" i="34"/>
  <c r="U74" i="34"/>
  <c r="T74" i="34"/>
  <c r="T10" i="24"/>
  <c r="T125" i="34"/>
  <c r="U112" i="34"/>
  <c r="T112" i="34"/>
  <c r="T102" i="34"/>
  <c r="U102" i="34"/>
  <c r="U81" i="34"/>
  <c r="T81" i="34"/>
  <c r="U48" i="34"/>
  <c r="T48" i="34"/>
  <c r="U22" i="34"/>
  <c r="T22" i="34"/>
  <c r="U59" i="34"/>
  <c r="T59" i="34"/>
  <c r="T44" i="34"/>
  <c r="U44" i="34"/>
  <c r="T77" i="34"/>
  <c r="U77" i="34"/>
  <c r="U12" i="42"/>
  <c r="T16" i="37"/>
  <c r="T59" i="41"/>
  <c r="Q19" i="54"/>
  <c r="S19" i="54"/>
  <c r="S22" i="43"/>
  <c r="Q9" i="51"/>
  <c r="S17" i="46"/>
  <c r="Q17" i="46"/>
  <c r="Q47" i="51"/>
  <c r="S11" i="54"/>
  <c r="U12" i="33" l="1"/>
  <c r="T12" i="33"/>
  <c r="U12" i="46"/>
  <c r="T12" i="46"/>
  <c r="T11" i="46"/>
  <c r="U11" i="46"/>
  <c r="U14" i="46"/>
  <c r="T14" i="46"/>
  <c r="U55" i="42"/>
  <c r="U46" i="42"/>
  <c r="T67" i="42"/>
  <c r="U41" i="42"/>
  <c r="T41" i="42"/>
  <c r="T26" i="42"/>
  <c r="U26" i="42"/>
  <c r="T19" i="42"/>
  <c r="U19" i="42"/>
  <c r="U29" i="42"/>
  <c r="T29" i="42"/>
  <c r="T23" i="42"/>
  <c r="U23" i="42"/>
  <c r="U22" i="42"/>
  <c r="T22" i="42"/>
  <c r="U21" i="40"/>
  <c r="T21" i="40"/>
  <c r="T37" i="34"/>
  <c r="U37" i="34"/>
  <c r="T76" i="34"/>
  <c r="U76" i="34"/>
  <c r="T9" i="47"/>
  <c r="U9" i="47"/>
  <c r="E33" i="21"/>
  <c r="T56" i="34"/>
  <c r="U56" i="34"/>
  <c r="T31" i="44"/>
  <c r="U31" i="44"/>
  <c r="U69" i="41"/>
  <c r="T69" i="41"/>
  <c r="U10" i="54"/>
  <c r="T10" i="54"/>
  <c r="T16" i="51"/>
  <c r="U16" i="51"/>
  <c r="U55" i="43"/>
  <c r="T55" i="43"/>
  <c r="U76" i="42"/>
  <c r="T76" i="42"/>
  <c r="U32" i="34"/>
  <c r="T32" i="34"/>
  <c r="U25" i="44"/>
  <c r="T25" i="44"/>
  <c r="U43" i="40"/>
  <c r="T43" i="40"/>
  <c r="E41" i="21"/>
  <c r="U49" i="42"/>
  <c r="T49" i="42"/>
  <c r="T33" i="41"/>
  <c r="U33" i="41"/>
  <c r="U26" i="46"/>
  <c r="T26" i="46"/>
  <c r="U27" i="42"/>
  <c r="T27" i="42"/>
  <c r="U25" i="41"/>
  <c r="T25" i="41"/>
  <c r="U45" i="51"/>
  <c r="T45" i="51"/>
  <c r="U46" i="43"/>
  <c r="T46" i="43"/>
  <c r="U80" i="34"/>
  <c r="T80" i="34"/>
  <c r="U20" i="42"/>
  <c r="T20" i="42"/>
  <c r="U20" i="43"/>
  <c r="T20" i="43"/>
  <c r="U25" i="42"/>
  <c r="T25" i="42"/>
  <c r="T70" i="41"/>
  <c r="U70" i="41"/>
  <c r="U13" i="40"/>
  <c r="T13" i="40"/>
  <c r="U22" i="37"/>
  <c r="T22" i="37"/>
  <c r="U74" i="42"/>
  <c r="T74" i="42"/>
  <c r="U107" i="34"/>
  <c r="T107" i="34"/>
  <c r="U79" i="41"/>
  <c r="T79" i="41"/>
  <c r="U70" i="34"/>
  <c r="T70" i="34"/>
  <c r="U106" i="34"/>
  <c r="T106" i="34"/>
  <c r="T28" i="40"/>
  <c r="U28" i="40"/>
  <c r="U27" i="51"/>
  <c r="T27" i="51"/>
  <c r="U36" i="51"/>
  <c r="T36" i="51"/>
  <c r="U13" i="34"/>
  <c r="T13" i="34"/>
  <c r="T18" i="47"/>
  <c r="U18" i="47"/>
  <c r="T63" i="40"/>
  <c r="U63" i="40"/>
  <c r="U126" i="34"/>
  <c r="T126" i="34"/>
  <c r="U31" i="34"/>
  <c r="T31" i="34"/>
  <c r="T73" i="34"/>
  <c r="U73" i="34"/>
  <c r="U18" i="46"/>
  <c r="T18" i="46"/>
  <c r="T53" i="41"/>
  <c r="U53" i="41"/>
  <c r="E35" i="21"/>
  <c r="U83" i="41"/>
  <c r="T83" i="41"/>
  <c r="T20" i="37"/>
  <c r="U20" i="37"/>
  <c r="E36" i="21"/>
  <c r="T42" i="44"/>
  <c r="U42" i="44"/>
  <c r="T56" i="43"/>
  <c r="U56" i="43"/>
  <c r="U38" i="43"/>
  <c r="T38" i="43"/>
  <c r="T10" i="47"/>
  <c r="U10" i="47"/>
  <c r="T14" i="40"/>
  <c r="U14" i="40"/>
  <c r="U39" i="34"/>
  <c r="T39" i="34"/>
  <c r="U69" i="43"/>
  <c r="T69" i="43"/>
  <c r="E45" i="21"/>
  <c r="U51" i="42"/>
  <c r="T51" i="42"/>
  <c r="U24" i="44"/>
  <c r="T24" i="44"/>
  <c r="U50" i="43"/>
  <c r="T50" i="43"/>
  <c r="U31" i="43"/>
  <c r="T31" i="43"/>
  <c r="T12" i="24"/>
  <c r="U12" i="24"/>
  <c r="E29" i="21"/>
  <c r="D51" i="21"/>
  <c r="E37" i="21"/>
  <c r="E42" i="21"/>
  <c r="E43" i="21"/>
  <c r="E31" i="21"/>
  <c r="E44" i="21"/>
  <c r="E39" i="21"/>
  <c r="E46" i="21"/>
  <c r="E30" i="21"/>
  <c r="T28" i="54"/>
  <c r="U28" i="54"/>
  <c r="T17" i="47"/>
  <c r="U17" i="47"/>
  <c r="T18" i="43"/>
  <c r="U18" i="43"/>
  <c r="T13" i="41"/>
  <c r="U13" i="41"/>
  <c r="T18" i="42"/>
  <c r="U18" i="42"/>
  <c r="U50" i="34"/>
  <c r="T50" i="34"/>
  <c r="U17" i="43"/>
  <c r="T17" i="43"/>
  <c r="E32" i="21"/>
  <c r="D48" i="21"/>
  <c r="E48" i="21" s="1"/>
  <c r="U90" i="34"/>
  <c r="T90" i="34"/>
  <c r="U71" i="34"/>
  <c r="T71" i="34"/>
  <c r="T73" i="43"/>
  <c r="U73" i="43"/>
  <c r="D54" i="21"/>
  <c r="U36" i="37"/>
  <c r="T36" i="37"/>
  <c r="E34" i="21"/>
  <c r="U41" i="51"/>
  <c r="T41" i="51"/>
  <c r="U43" i="42"/>
  <c r="T43" i="42"/>
  <c r="U30" i="37"/>
  <c r="T30" i="37"/>
  <c r="U38" i="44"/>
  <c r="T38" i="44"/>
  <c r="U21" i="43"/>
  <c r="T21" i="43"/>
  <c r="U68" i="43"/>
  <c r="T68" i="43"/>
  <c r="U11" i="42"/>
  <c r="T11" i="42"/>
  <c r="T29" i="40"/>
  <c r="U29" i="40"/>
  <c r="U9" i="44"/>
  <c r="T9" i="44"/>
  <c r="U15" i="34"/>
  <c r="T15" i="34"/>
  <c r="U12" i="51"/>
  <c r="T12" i="51"/>
  <c r="U74" i="41"/>
  <c r="T74" i="41"/>
  <c r="U28" i="51"/>
  <c r="T28" i="51"/>
  <c r="U24" i="49"/>
  <c r="T24" i="49"/>
  <c r="E40" i="21"/>
  <c r="T37" i="51"/>
  <c r="U37" i="51"/>
  <c r="T92" i="34"/>
  <c r="U92" i="34"/>
  <c r="T29" i="54"/>
  <c r="U29" i="54"/>
  <c r="U124" i="34"/>
  <c r="T124" i="34"/>
  <c r="U56" i="41"/>
  <c r="T56" i="41"/>
  <c r="D53" i="21"/>
  <c r="U17" i="46"/>
  <c r="T17" i="46"/>
  <c r="T11" i="54"/>
  <c r="U11" i="54"/>
  <c r="T22" i="43"/>
  <c r="U22" i="43"/>
  <c r="T19" i="54"/>
  <c r="U19" i="54"/>
</calcChain>
</file>

<file path=xl/comments1.xml><?xml version="1.0" encoding="utf-8"?>
<comments xmlns="http://schemas.openxmlformats.org/spreadsheetml/2006/main">
  <authors>
    <author>Catalina</author>
    <author>Autor</author>
  </authors>
  <commentList>
    <comment ref="A7" authorId="0" shapeId="0">
      <text>
        <r>
          <rPr>
            <sz val="9"/>
            <color indexed="81"/>
            <rFont val="Tahoma"/>
            <family val="2"/>
          </rPr>
          <t>Sede: 
Jardin Botanico Sede Pincipal
Espacio Publico
Vivero la Florida
Sede la Candelaria
Trabajo en casa</t>
        </r>
      </text>
    </comment>
    <comment ref="B7" authorId="1" shapeId="0">
      <text>
        <r>
          <rPr>
            <b/>
            <sz val="9"/>
            <color indexed="81"/>
            <rFont val="Tahoma"/>
            <family val="2"/>
          </rPr>
          <t xml:space="preserve">Lugar de trabajo: Nombre del espacio físico en el que se presenta el riesgo o peligro por ejemplo:
-Cuarto técnico.
-Oficinas
-Cafetería.
-Terraza.
</t>
        </r>
      </text>
    </comment>
    <comment ref="C7" authorId="1" shapeId="0">
      <text>
        <r>
          <rPr>
            <b/>
            <sz val="9"/>
            <color indexed="81"/>
            <rFont val="Tahoma"/>
            <family val="2"/>
          </rPr>
          <t>Esta columna tiene lista desplegable.</t>
        </r>
      </text>
    </comment>
    <comment ref="D7" authorId="1" shapeId="0">
      <text>
        <r>
          <rPr>
            <b/>
            <sz val="9"/>
            <color indexed="81"/>
            <rFont val="Tahoma"/>
            <family val="2"/>
          </rPr>
          <t>Verificar cargos en planta de personal</t>
        </r>
      </text>
    </comment>
    <comment ref="E7" authorId="1" shapeId="0">
      <text>
        <r>
          <rPr>
            <b/>
            <sz val="9"/>
            <color indexed="81"/>
            <rFont val="Tahoma"/>
            <family val="2"/>
          </rPr>
          <t>Describir la actividad General, Especifica o Esporádica según sea el caso</t>
        </r>
      </text>
    </comment>
    <comment ref="F7" authorId="1" shapeId="0">
      <text>
        <r>
          <rPr>
            <b/>
            <sz val="9"/>
            <color indexed="81"/>
            <rFont val="Tahoma"/>
            <family val="2"/>
          </rPr>
          <t>Esta columna tiene lista desplegable.</t>
        </r>
      </text>
    </comment>
    <comment ref="G8" authorId="1" shapeId="0">
      <text>
        <r>
          <rPr>
            <b/>
            <sz val="9"/>
            <color indexed="81"/>
            <rFont val="Tahoma"/>
            <family val="2"/>
          </rPr>
          <t>buscar en hoja: "Clasificación de peligros"</t>
        </r>
      </text>
    </comment>
    <comment ref="H8" authorId="1" shapeId="0">
      <text>
        <r>
          <rPr>
            <b/>
            <sz val="9"/>
            <color indexed="81"/>
            <rFont val="Tahoma"/>
            <family val="2"/>
          </rPr>
          <t>Describir el peligro al que está expuesto el individuo de acuerdo a la Actividad y la Clasificación descritas anteriormente.</t>
        </r>
      </text>
    </comment>
    <comment ref="I8" authorId="1" shapeId="0">
      <text>
        <r>
          <rPr>
            <b/>
            <sz val="9"/>
            <color indexed="81"/>
            <rFont val="Tahoma"/>
            <family val="2"/>
          </rPr>
          <t>Esta columna tiene lista desplegable.</t>
        </r>
      </text>
    </comment>
    <comment ref="J8" authorId="1" shapeId="0">
      <text>
        <r>
          <rPr>
            <b/>
            <sz val="9"/>
            <color indexed="81"/>
            <rFont val="Tahoma"/>
            <family val="2"/>
          </rPr>
          <t>buscar en la pestaña: "Descripción del evento"</t>
        </r>
      </text>
    </comment>
    <comment ref="K8" authorId="1" shapeId="0">
      <text>
        <r>
          <rPr>
            <b/>
            <sz val="9"/>
            <color indexed="81"/>
            <rFont val="Tahoma"/>
            <family val="2"/>
          </rPr>
          <t>Indique el Control existente en la Fuente generadora del Riesgo.</t>
        </r>
      </text>
    </comment>
    <comment ref="L8" authorId="1" shapeId="0">
      <text>
        <r>
          <rPr>
            <b/>
            <sz val="9"/>
            <color indexed="81"/>
            <rFont val="Tahoma"/>
            <family val="2"/>
          </rPr>
          <t>Indique el Control existente en el Medio en donde se desarrolla el peligro.</t>
        </r>
      </text>
    </comment>
    <comment ref="M8" authorId="1" shapeId="0">
      <text>
        <r>
          <rPr>
            <b/>
            <sz val="9"/>
            <color indexed="81"/>
            <rFont val="Tahoma"/>
            <family val="2"/>
          </rPr>
          <t>Indique el Control existente en el Individuo en Riesgo.</t>
        </r>
      </text>
    </comment>
    <comment ref="N8" authorId="1" shapeId="0">
      <text>
        <r>
          <rPr>
            <b/>
            <sz val="9"/>
            <color indexed="81"/>
            <rFont val="Tahoma"/>
            <family val="2"/>
          </rPr>
          <t>Nivel de Deficiencia:
10: Muy Alto
6: Alto
2: Medio
1: Bajo
(lista desplegable)</t>
        </r>
      </text>
    </comment>
    <comment ref="O8" authorId="1" shapeId="0">
      <text>
        <r>
          <rPr>
            <b/>
            <sz val="9"/>
            <color indexed="81"/>
            <rFont val="Tahoma"/>
            <family val="2"/>
          </rPr>
          <t>Nivel de Exposición:
4: Continua
3: Frecuente
2: Ocasional
1: Esporádica
(lista desplegable)</t>
        </r>
      </text>
    </comment>
    <comment ref="P8" authorId="1" shapeId="0">
      <text>
        <r>
          <rPr>
            <b/>
            <sz val="9"/>
            <color indexed="81"/>
            <rFont val="Tahoma"/>
            <family val="2"/>
          </rPr>
          <t>Nivel de Probabilidad:
ND*NE=NP
(columna formulada)</t>
        </r>
      </text>
    </comment>
    <comment ref="Q8" authorId="1" shapeId="0">
      <text>
        <r>
          <rPr>
            <b/>
            <sz val="9"/>
            <color indexed="81"/>
            <rFont val="Tahoma"/>
            <family val="2"/>
          </rPr>
          <t>Interpretación del Nivel de Probabilidad:
Muy alto: 24-40
Alto: 10-20
Medio: 6-8
Bajo: 2-4
(columna formulada)</t>
        </r>
      </text>
    </comment>
    <comment ref="R8" authorId="1" shapeId="0">
      <text>
        <r>
          <rPr>
            <b/>
            <sz val="9"/>
            <color indexed="81"/>
            <rFont val="Tahoma"/>
            <family val="2"/>
          </rPr>
          <t>Nivel de Consecuencia:
100: Mortal o Catastrófico.
60: Muy Grave= Lesion o enfermedad irreparable.
25: Grave= Con incapacidad.
10: Leve= Sin incapacidad.
(lista desplegable)</t>
        </r>
      </text>
    </comment>
    <comment ref="S8" authorId="1" shapeId="0">
      <text>
        <r>
          <rPr>
            <b/>
            <sz val="9"/>
            <color indexed="81"/>
            <rFont val="Tahoma"/>
            <family val="2"/>
          </rPr>
          <t>Nivel de Riesgo:
NP*NC=NR
(columna formulada)</t>
        </r>
      </text>
    </comment>
    <comment ref="T8" authorId="1" shapeId="0">
      <text>
        <r>
          <rPr>
            <b/>
            <sz val="9"/>
            <color indexed="81"/>
            <rFont val="Tahoma"/>
            <family val="2"/>
          </rPr>
          <t>Interpretación del Nivel de Riesgo:
I: 4000-600 (Situación critica: suspender actividades).
II: 500-150 (Corregir y adoptar medidas de control).
III: 120-40 (Mejorar si es posible).
IV: 20 (Mantener las medidas existentes).
(columna formulada)</t>
        </r>
      </text>
    </comment>
    <comment ref="U8" authorId="1" shapeId="0">
      <text>
        <r>
          <rPr>
            <b/>
            <sz val="9"/>
            <color indexed="81"/>
            <rFont val="Tahoma"/>
            <family val="2"/>
          </rPr>
          <t>Aceptabilidad del Riesgo:
I: No Aceptable.
II: Aceptable con Control Especifico.
III: Mejorable.
IV: Aceptable.
(columna formulada)</t>
        </r>
      </text>
    </comment>
    <comment ref="V8" authorId="1" shapeId="0">
      <text>
        <r>
          <rPr>
            <b/>
            <sz val="9"/>
            <color indexed="81"/>
            <rFont val="Tahoma"/>
            <family val="2"/>
          </rPr>
          <t>Número de individuos (propios, temporales, practicantes y contratistas) expuestos diariamente al peligro que se está evaluando.</t>
        </r>
      </text>
    </comment>
    <comment ref="W8" authorId="1" shapeId="0">
      <text>
        <r>
          <rPr>
            <b/>
            <sz val="9"/>
            <color indexed="81"/>
            <rFont val="Tahoma"/>
            <family val="2"/>
          </rPr>
          <t>(Columna formulada)</t>
        </r>
      </text>
    </comment>
    <comment ref="X8" authorId="1" shapeId="0">
      <text>
        <r>
          <rPr>
            <b/>
            <sz val="9"/>
            <color indexed="81"/>
            <rFont val="Tahoma"/>
            <family val="2"/>
          </rPr>
          <t>Digitar la frase:
-Ver matriz legal.</t>
        </r>
      </text>
    </comment>
  </commentList>
</comments>
</file>

<file path=xl/sharedStrings.xml><?xml version="1.0" encoding="utf-8"?>
<sst xmlns="http://schemas.openxmlformats.org/spreadsheetml/2006/main" count="12740" uniqueCount="1664">
  <si>
    <t>E.P.P.</t>
  </si>
  <si>
    <t>Descripción</t>
  </si>
  <si>
    <t>Peor Consecuencia</t>
  </si>
  <si>
    <t>Clasificación</t>
  </si>
  <si>
    <t>Clasificación del Tipo de Peligro</t>
  </si>
  <si>
    <t>GRADO DE ACEPTABILIDAD</t>
  </si>
  <si>
    <t>TOTAL</t>
  </si>
  <si>
    <t>ACCE</t>
  </si>
  <si>
    <t>TOTALES</t>
  </si>
  <si>
    <t>Cant.</t>
  </si>
  <si>
    <t>NA</t>
  </si>
  <si>
    <t>GRADO DE ACEPTABILIDAD DE LOS RIESGOS</t>
  </si>
  <si>
    <t xml:space="preserve">IDENTIFICACIÓN DE PELIGROS, EVALUACIÓN Y VALORACIÓN DE RIESGOS  </t>
  </si>
  <si>
    <t>CONTROL DE CAMBIOS</t>
  </si>
  <si>
    <t>FECHA</t>
  </si>
  <si>
    <t>CAMBIO REALIZADO</t>
  </si>
  <si>
    <t>%</t>
  </si>
  <si>
    <t>Biomecánico</t>
  </si>
  <si>
    <t>Biológico</t>
  </si>
  <si>
    <t>Físico: Iluminación</t>
  </si>
  <si>
    <t>Manejo de armas</t>
  </si>
  <si>
    <t>MEJORABLE</t>
  </si>
  <si>
    <t>Físico : Ruido</t>
  </si>
  <si>
    <t>Eléctrico</t>
  </si>
  <si>
    <t>Locativo</t>
  </si>
  <si>
    <t>Mecánico</t>
  </si>
  <si>
    <t>CLASIFICACIÓN TIPO DE PELIGRO</t>
  </si>
  <si>
    <t>FÍSICO: ILUMINACIÓN</t>
  </si>
  <si>
    <t>FÍSICO: RUIDO</t>
  </si>
  <si>
    <t>BIOLÓGICO</t>
  </si>
  <si>
    <t>QUÍMICO</t>
  </si>
  <si>
    <t>BIOMECÁNICO</t>
  </si>
  <si>
    <t>ACEPTABLE</t>
  </si>
  <si>
    <t>Fisico: Temperatura</t>
  </si>
  <si>
    <t>Químico: Liquidos /Gases y vapores/ Material particulado</t>
  </si>
  <si>
    <t>FÍSICO: TEMPERATURA</t>
  </si>
  <si>
    <t>Inspecciones de seguridad</t>
  </si>
  <si>
    <t>Condiciones naturales del territorio nacional en áreas de vulnerabilidad tectónica.
Manifestaciones atmosféricas naturales.</t>
  </si>
  <si>
    <t>FÍSICO
Radiaciones No Ionizantes</t>
  </si>
  <si>
    <t>QUÍMICO
Líquidos</t>
  </si>
  <si>
    <t>Riesgos de Transito</t>
  </si>
  <si>
    <t>FÍSICO: RADIACIONES NO IONIZANTES</t>
  </si>
  <si>
    <t>Tecnológico
Incendio</t>
  </si>
  <si>
    <t>Fenómenos naturales</t>
  </si>
  <si>
    <t>Trabajo en espacios confinados</t>
  </si>
  <si>
    <t>Trabajo en redes eléctricas</t>
  </si>
  <si>
    <t>Trabajo por encima de 1,5 mt de altura</t>
  </si>
  <si>
    <t>Orden y Aseo</t>
  </si>
  <si>
    <t>Publico</t>
  </si>
  <si>
    <t>Físico: Radiaciones no ionizantes</t>
  </si>
  <si>
    <t>Tecnológico Incendio</t>
  </si>
  <si>
    <t>CALIFICACIÓN</t>
  </si>
  <si>
    <t>CANTIDAD</t>
  </si>
  <si>
    <t>PORCENTAJE</t>
  </si>
  <si>
    <t>DE SEGURIDAD:</t>
  </si>
  <si>
    <t>Proceso</t>
  </si>
  <si>
    <t>Actividad</t>
  </si>
  <si>
    <t>Actividad rutinaria</t>
  </si>
  <si>
    <t>Efectos posibles</t>
  </si>
  <si>
    <t>Controles existentes</t>
  </si>
  <si>
    <t>Valoración del riesgo</t>
  </si>
  <si>
    <t>Criterios para establecer controles</t>
  </si>
  <si>
    <t>Fuente</t>
  </si>
  <si>
    <t>Medio</t>
  </si>
  <si>
    <t>Individuo</t>
  </si>
  <si>
    <t>ND</t>
  </si>
  <si>
    <t>NE</t>
  </si>
  <si>
    <t>NP</t>
  </si>
  <si>
    <t>INT
NP</t>
  </si>
  <si>
    <t>NC</t>
  </si>
  <si>
    <t>NR</t>
  </si>
  <si>
    <t>INT
NR</t>
  </si>
  <si>
    <t>Aceptabilidad del riesgo</t>
  </si>
  <si>
    <t>Requisito Legal</t>
  </si>
  <si>
    <t>Eliminación</t>
  </si>
  <si>
    <t>Sustitución</t>
  </si>
  <si>
    <t>Controles de Ingenieria</t>
  </si>
  <si>
    <t>Controles Administrativos</t>
  </si>
  <si>
    <t>Administrativo</t>
  </si>
  <si>
    <t>Ver matriz legal</t>
  </si>
  <si>
    <t>Cargo</t>
  </si>
  <si>
    <t>Peligro</t>
  </si>
  <si>
    <t>Evaluación del riesgo</t>
  </si>
  <si>
    <t>Medidas de intervención</t>
  </si>
  <si>
    <t>0: No
1: Si</t>
  </si>
  <si>
    <t>Tipo de evento</t>
  </si>
  <si>
    <t>Descripción del evento</t>
  </si>
  <si>
    <t>Nro.
Exp</t>
  </si>
  <si>
    <t>Enfermedad Laboral.</t>
  </si>
  <si>
    <t>Accidente de Trabajo.</t>
  </si>
  <si>
    <t>MANUAL DE PROCESOS Y PROCEDIMIENTOS</t>
  </si>
  <si>
    <t>GTH – GESTIÓN DE TALENTO HUMANO</t>
  </si>
  <si>
    <r>
      <t xml:space="preserve">Formato: </t>
    </r>
    <r>
      <rPr>
        <sz val="10"/>
        <rFont val="Arial"/>
        <family val="2"/>
      </rPr>
      <t xml:space="preserve">Matriz de Identificación de Peligros, Evaluación y Valoración de Riesgos </t>
    </r>
  </si>
  <si>
    <t>Código:</t>
  </si>
  <si>
    <t>Versión:</t>
  </si>
  <si>
    <t>Fecha:</t>
  </si>
  <si>
    <t>Página:</t>
  </si>
  <si>
    <t>GTH.PR.11.F.01</t>
  </si>
  <si>
    <t>2 de 2</t>
  </si>
  <si>
    <t>METODOLOGÍA : GUIA TÉCNICA COLOMBIANA GTC 45</t>
  </si>
  <si>
    <r>
      <t>FECHA DE ACTUALIZACIÓN:</t>
    </r>
    <r>
      <rPr>
        <sz val="10"/>
        <rFont val="Arial"/>
        <family val="2"/>
      </rPr>
      <t xml:space="preserve"> </t>
    </r>
  </si>
  <si>
    <t>REALIZADO POR:</t>
  </si>
  <si>
    <t>ACTUALZADO POR:</t>
  </si>
  <si>
    <t>CEDULA</t>
  </si>
  <si>
    <t>NOMBRES Y APELLIDOS</t>
  </si>
  <si>
    <t>FECHA DE INGRESO
(DD/MM/AAAA)</t>
  </si>
  <si>
    <t>UBICACIÓN</t>
  </si>
  <si>
    <t>AREA TEMATICA</t>
  </si>
  <si>
    <t>NIVEL</t>
  </si>
  <si>
    <t>DENOMINACIÓN CARGO</t>
  </si>
  <si>
    <t>Codigo</t>
  </si>
  <si>
    <t>Grado</t>
  </si>
  <si>
    <t>CARÁCTER DEL EMPLEO</t>
  </si>
  <si>
    <t>SALARIO 2025</t>
  </si>
  <si>
    <t>Maria Claudia García Davila</t>
  </si>
  <si>
    <t>DIRECCIÓN GENERAL</t>
  </si>
  <si>
    <t>DIRECTIVO</t>
  </si>
  <si>
    <t>Director General Entidad Descentralizada</t>
  </si>
  <si>
    <t>050</t>
  </si>
  <si>
    <t>09</t>
  </si>
  <si>
    <t>Libre nombramiento y remoción</t>
  </si>
  <si>
    <t>Andrea Isabel Vargas Serrano</t>
  </si>
  <si>
    <t>ASISTENCIAL</t>
  </si>
  <si>
    <t>Secretario Ejecutivo</t>
  </si>
  <si>
    <t>Encargo</t>
  </si>
  <si>
    <t>Yury Mercedes Arenas Rincon</t>
  </si>
  <si>
    <t>OFICINA DE CONTROL DISCIPLINARIO INTERNO</t>
  </si>
  <si>
    <t>Jefe de Oficina</t>
  </si>
  <si>
    <t>006</t>
  </si>
  <si>
    <t>01</t>
  </si>
  <si>
    <t>Sandra Marcela Torres Forero</t>
  </si>
  <si>
    <t>OFICINA ASESORA DE PLANEACIÓN</t>
  </si>
  <si>
    <t>ASESOR</t>
  </si>
  <si>
    <t>Jefe de Oficina Asesora</t>
  </si>
  <si>
    <t>05</t>
  </si>
  <si>
    <t>Merly Judith Arrieta Arroyo</t>
  </si>
  <si>
    <t>PROFESIONAL</t>
  </si>
  <si>
    <t>Profesional Universitario</t>
  </si>
  <si>
    <t>Carrera Administrativa</t>
  </si>
  <si>
    <t>Laura Paola Amaya Ibarra</t>
  </si>
  <si>
    <t>OFICINA JURÍDICA</t>
  </si>
  <si>
    <t xml:space="preserve">Jefe de Oficina </t>
  </si>
  <si>
    <t>Ana Lucia Baceres Toledo</t>
  </si>
  <si>
    <t>OFICINA DE CONTROL INTERNO</t>
  </si>
  <si>
    <t>Libre nombramiento y remoción (PERIODO FIJO)</t>
  </si>
  <si>
    <t>Janeth Ardila Ochoa</t>
  </si>
  <si>
    <t>TECNICO</t>
  </si>
  <si>
    <t>Técnico Operativo</t>
  </si>
  <si>
    <t>Nubia Lucia Wilches Quintana</t>
  </si>
  <si>
    <t>SECRETARÍA GENERAL</t>
  </si>
  <si>
    <t>Secretario General Entidad Descentralizada</t>
  </si>
  <si>
    <t>054</t>
  </si>
  <si>
    <t>08</t>
  </si>
  <si>
    <t>VACANTE DEFINITIVA</t>
  </si>
  <si>
    <t>Contabilidad</t>
  </si>
  <si>
    <t>Profesional Especializado</t>
  </si>
  <si>
    <t>ANTES DIANA</t>
  </si>
  <si>
    <t>Esther Julieta Alvarado Roa</t>
  </si>
  <si>
    <t>Talento Humano</t>
  </si>
  <si>
    <t>Stefany Lopez Alvarez</t>
  </si>
  <si>
    <t>Gestión Documental</t>
  </si>
  <si>
    <t>Leidy Paola Agudelo Velasquez</t>
  </si>
  <si>
    <t>Almacen</t>
  </si>
  <si>
    <t>Almacenista general</t>
  </si>
  <si>
    <t>Luz Myriam Enriquez Guavita</t>
  </si>
  <si>
    <t>Tesorería</t>
  </si>
  <si>
    <t>Tesorero General</t>
  </si>
  <si>
    <t>Fanny Arévalo Alvarado</t>
  </si>
  <si>
    <t>Presupuesto</t>
  </si>
  <si>
    <t>Auxiliar Administrativo</t>
  </si>
  <si>
    <t>Luz Marina Forero Ramírez</t>
  </si>
  <si>
    <t xml:space="preserve">Juan Pablo Herrera Barrera </t>
  </si>
  <si>
    <t xml:space="preserve">Secretario </t>
  </si>
  <si>
    <t xml:space="preserve">José Guillermo Pardo Rojas </t>
  </si>
  <si>
    <t>Correspondencia</t>
  </si>
  <si>
    <t xml:space="preserve">Gonzalo Alonso Cruz Castillo </t>
  </si>
  <si>
    <t>José Fabian Beltrán Linares</t>
  </si>
  <si>
    <t>Taquilla</t>
  </si>
  <si>
    <t>Albeiro Ortiz Zuluaga</t>
  </si>
  <si>
    <t>SBDIRECCIÓN EDUCATIVA Y CULTURAL</t>
  </si>
  <si>
    <t>Biblioteca</t>
  </si>
  <si>
    <t>Herman Giovanni Rueda Pimentel</t>
  </si>
  <si>
    <t>Secretaria general</t>
  </si>
  <si>
    <t>Conductor</t>
  </si>
  <si>
    <t>Provisional</t>
  </si>
  <si>
    <t>Luis Gabriel Bolivar Ferrucho</t>
  </si>
  <si>
    <t>Espacios</t>
  </si>
  <si>
    <t>Operario</t>
  </si>
  <si>
    <t>ESTE CARGO ES DE TO</t>
  </si>
  <si>
    <t>Lucio Alfredo Caballero Rodríguez</t>
  </si>
  <si>
    <t>Infraestructura</t>
  </si>
  <si>
    <t>Johan Sebastian Cala Torres</t>
  </si>
  <si>
    <t>SUBDIRECCIÓN TÉCNICA OPERATIVA</t>
  </si>
  <si>
    <t>Juan Fernando Phillips Bernal</t>
  </si>
  <si>
    <t>SUBDIRECCIÓN CIENTÍFICA</t>
  </si>
  <si>
    <t>Subdirector Técnico</t>
  </si>
  <si>
    <t>068</t>
  </si>
  <si>
    <t>07</t>
  </si>
  <si>
    <t>Guadalupe Caicedo Ramírez</t>
  </si>
  <si>
    <t xml:space="preserve">José Moisés Palacios Rodríguez </t>
  </si>
  <si>
    <t>VACANTE TEMPORAL</t>
  </si>
  <si>
    <t>Claudia Alexandra Pinzón Osorio</t>
  </si>
  <si>
    <t xml:space="preserve">Nancy Mejía López </t>
  </si>
  <si>
    <t>German Dario Alvarez Lucero</t>
  </si>
  <si>
    <t>Luis Alfonso Sandoval Rico</t>
  </si>
  <si>
    <t xml:space="preserve">Profesional Universitario </t>
  </si>
  <si>
    <t xml:space="preserve">Jairo Velásquez Gómez </t>
  </si>
  <si>
    <t>Armando Martínez Leal</t>
  </si>
  <si>
    <t>06</t>
  </si>
  <si>
    <t xml:space="preserve">Néstor Rodríguez Martínez </t>
  </si>
  <si>
    <t>Julio Andrés Sandoval Jiménez</t>
  </si>
  <si>
    <t>Ferney Loaiza Gutierrez</t>
  </si>
  <si>
    <t>Félix Camacho Oviedo</t>
  </si>
  <si>
    <t>Edwin Enrique Cárdenas Mendoza</t>
  </si>
  <si>
    <t>Fredy Alexander Saenz Morales</t>
  </si>
  <si>
    <t>Rafael Ricardo Velasquez Espejo</t>
  </si>
  <si>
    <t>TITULAR GONZALO</t>
  </si>
  <si>
    <t xml:space="preserve">Bayron Eduardo Flórez Becerra </t>
  </si>
  <si>
    <t>Angeli Tatiana Briñez Monroy</t>
  </si>
  <si>
    <t>Luis Oscar Rincón García</t>
  </si>
  <si>
    <t>Pedro José García Cely</t>
  </si>
  <si>
    <t>TITULAR LUIS ALFONSO</t>
  </si>
  <si>
    <t>TITULAR HUGO</t>
  </si>
  <si>
    <t>Cesar Aníbal González Baquero</t>
  </si>
  <si>
    <t>Segundo Octavio Naranjo Velasco</t>
  </si>
  <si>
    <t>OFICINA DE ARBORIZACIÓN</t>
  </si>
  <si>
    <t>Elizabeth Herrera Nariño</t>
  </si>
  <si>
    <t>Maira Alexandra Beltrán Diaz</t>
  </si>
  <si>
    <t>José Alexander Cruz López</t>
  </si>
  <si>
    <t>Tania Elena Rodríguez Angarita</t>
  </si>
  <si>
    <t>SUBDIRECCIÓN EDUCATIVA Y CULTURAL</t>
  </si>
  <si>
    <t>Comisión Libre nombramiento y remoción</t>
  </si>
  <si>
    <t>Diana Carolina Salazar Chivata</t>
  </si>
  <si>
    <t>Hugo Harrison Hernandez Galindo</t>
  </si>
  <si>
    <t>TITULAR ANDREA</t>
  </si>
  <si>
    <t>Alba Amparo Lozada Triana</t>
  </si>
  <si>
    <t>BIOLÓGICOS</t>
  </si>
  <si>
    <t>1.1</t>
  </si>
  <si>
    <t>Virus</t>
  </si>
  <si>
    <t>=</t>
  </si>
  <si>
    <t>Biológico
Virus</t>
  </si>
  <si>
    <t>1.2</t>
  </si>
  <si>
    <t>Bacterias</t>
  </si>
  <si>
    <t>Biológico
Bacterias</t>
  </si>
  <si>
    <t>1.3</t>
  </si>
  <si>
    <t>Hongos</t>
  </si>
  <si>
    <t>Biológico
Hongos</t>
  </si>
  <si>
    <t>1.4</t>
  </si>
  <si>
    <t>Ricketsias</t>
  </si>
  <si>
    <t>Biológico
Ricketsias</t>
  </si>
  <si>
    <t>1.5</t>
  </si>
  <si>
    <t>Parásitos</t>
  </si>
  <si>
    <t>Biológico
Parásitos</t>
  </si>
  <si>
    <t>1.6</t>
  </si>
  <si>
    <t>Picaduras</t>
  </si>
  <si>
    <t>Biológico
Picaduras</t>
  </si>
  <si>
    <t>1.7</t>
  </si>
  <si>
    <t>Mordeduras</t>
  </si>
  <si>
    <t>Biológico
Mordeduras</t>
  </si>
  <si>
    <t>1.8</t>
  </si>
  <si>
    <t>Fluidos o Excrementos</t>
  </si>
  <si>
    <t>Biológico
Fluidos o Excrementos</t>
  </si>
  <si>
    <t>FÍSICOS
FÍSICOS
FÍSICOS
FÍSICOS
FÍSICOS</t>
  </si>
  <si>
    <t>2.1</t>
  </si>
  <si>
    <t>Ruido</t>
  </si>
  <si>
    <t>2.1.1</t>
  </si>
  <si>
    <t>Impacto</t>
  </si>
  <si>
    <t>Físico
Ruido
Impacto</t>
  </si>
  <si>
    <t>2.1.2</t>
  </si>
  <si>
    <t>Intermitente</t>
  </si>
  <si>
    <t>Físico
Ruido
Intermitente</t>
  </si>
  <si>
    <t>2.1.3</t>
  </si>
  <si>
    <t>Continuo</t>
  </si>
  <si>
    <t>Físico
Ruido
Continuo</t>
  </si>
  <si>
    <t>2.1.4</t>
  </si>
  <si>
    <t>Otro</t>
  </si>
  <si>
    <t>Físico
Ruido
Otro (xxxxx)</t>
  </si>
  <si>
    <t>2.2</t>
  </si>
  <si>
    <t>Iluminación</t>
  </si>
  <si>
    <t>2.2.1</t>
  </si>
  <si>
    <t>Luz visible por exceso</t>
  </si>
  <si>
    <t>Físico
Iluminación
Luz visible por exceso</t>
  </si>
  <si>
    <t>2.2.2</t>
  </si>
  <si>
    <t>Luz visible por deficiencia</t>
  </si>
  <si>
    <t>Físico
Iluminación
Luz visible por deficiencia</t>
  </si>
  <si>
    <t>2.2.3</t>
  </si>
  <si>
    <t>Físico
Iluminación
Otro (xxxxx)</t>
  </si>
  <si>
    <t>2.3</t>
  </si>
  <si>
    <t>Vibración</t>
  </si>
  <si>
    <t>2.3.1</t>
  </si>
  <si>
    <t>Cuerpo entero</t>
  </si>
  <si>
    <t>Físico
Vibración
Cuerpo entero</t>
  </si>
  <si>
    <t>2.3.2</t>
  </si>
  <si>
    <t>Segmentaria</t>
  </si>
  <si>
    <t>Físico
Vibración
Segmentaria</t>
  </si>
  <si>
    <t>2.3.3</t>
  </si>
  <si>
    <t>Físico
Vibración
Otro (xxxxx)</t>
  </si>
  <si>
    <t>2.4</t>
  </si>
  <si>
    <t>Temperaturas extremas</t>
  </si>
  <si>
    <t>2.4.1</t>
  </si>
  <si>
    <t>Calor</t>
  </si>
  <si>
    <t>Físico
Temperaturas extremas
Calor</t>
  </si>
  <si>
    <t>2.4.2</t>
  </si>
  <si>
    <t>Frío</t>
  </si>
  <si>
    <t>Físico
Temperaturas extremas
Frío</t>
  </si>
  <si>
    <t>2.4.3</t>
  </si>
  <si>
    <t>Otro (Disconfort Térmico)</t>
  </si>
  <si>
    <t>Físico
Temperaturas extremas
Otro (Disconfort Térmico)</t>
  </si>
  <si>
    <t>2.5</t>
  </si>
  <si>
    <t>Presión atmosférica</t>
  </si>
  <si>
    <t>2.5.1</t>
  </si>
  <si>
    <t>Normal</t>
  </si>
  <si>
    <t>Físico
Presión atmosférica
Normal</t>
  </si>
  <si>
    <t>2.5.2</t>
  </si>
  <si>
    <t>Ajustada</t>
  </si>
  <si>
    <t>Físico
Presión atmosférica
Ajustada</t>
  </si>
  <si>
    <t>2.5.3</t>
  </si>
  <si>
    <t>Físico
Presión atmosférica
Otro (xxxxx)</t>
  </si>
  <si>
    <t>2.6</t>
  </si>
  <si>
    <t>Radiaciones ionizantes</t>
  </si>
  <si>
    <t>2.6.1</t>
  </si>
  <si>
    <t>Rayos x</t>
  </si>
  <si>
    <t>Físico
Radiaciones ionizantes
Rayos x</t>
  </si>
  <si>
    <t>2.6.2</t>
  </si>
  <si>
    <t>Gama</t>
  </si>
  <si>
    <t>Físico
Radiaciones ionizantes
Gama</t>
  </si>
  <si>
    <t>2.6.3</t>
  </si>
  <si>
    <t>Beta</t>
  </si>
  <si>
    <t>Físico
Radiaciones ionizantes
Beta</t>
  </si>
  <si>
    <t>2.6.4</t>
  </si>
  <si>
    <t>Alfa</t>
  </si>
  <si>
    <t>Físico
Radiaciones ionizantes
Alfa</t>
  </si>
  <si>
    <t>2.6.5</t>
  </si>
  <si>
    <t>Físico
Radiaciones ionizantes
Otro (xxxxx)</t>
  </si>
  <si>
    <t>2.7</t>
  </si>
  <si>
    <t>Radiaciones no ionizantes</t>
  </si>
  <si>
    <t>2.7.1</t>
  </si>
  <si>
    <t>Láser</t>
  </si>
  <si>
    <t>Físico
Radiaciones no ionizantes
Láser</t>
  </si>
  <si>
    <t>2.7.2</t>
  </si>
  <si>
    <t>Ultravioleta</t>
  </si>
  <si>
    <t>Físico
Radiaciones no ionizantes
Ultravioleta</t>
  </si>
  <si>
    <t>2.7.3</t>
  </si>
  <si>
    <t>Infrarroja</t>
  </si>
  <si>
    <t>Físico
Radiaciones no ionizantes
Infrarroja</t>
  </si>
  <si>
    <t>2.7.4</t>
  </si>
  <si>
    <t>Radiofrecuencia</t>
  </si>
  <si>
    <t>Físico
Radiaciones no ionizantes
Radiofrecuencia</t>
  </si>
  <si>
    <t>2.7.5</t>
  </si>
  <si>
    <t>Microondas</t>
  </si>
  <si>
    <t>Físico
Radiaciones no ionizantes
Microondas</t>
  </si>
  <si>
    <t>2.7.6</t>
  </si>
  <si>
    <t>Otros</t>
  </si>
  <si>
    <t>Físico
Radiaciones no ionizantes
Otro (xxxxx)</t>
  </si>
  <si>
    <t>QUÍMICOS
QUÍMICOS</t>
  </si>
  <si>
    <t>3.1</t>
  </si>
  <si>
    <t>Polvos</t>
  </si>
  <si>
    <t>3.1.1</t>
  </si>
  <si>
    <t>Polvos orgánicos</t>
  </si>
  <si>
    <t>Químico
Polvos
Polvos orgánicos</t>
  </si>
  <si>
    <t>3.1.2</t>
  </si>
  <si>
    <t>Polvos inorgánicos</t>
  </si>
  <si>
    <t>Químico
Polvos
Polvos inorgánicos</t>
  </si>
  <si>
    <t>3.1.3</t>
  </si>
  <si>
    <t>Químico
Polvos
Otro (xxxxx)</t>
  </si>
  <si>
    <t>3.2</t>
  </si>
  <si>
    <t>Fibras</t>
  </si>
  <si>
    <t>Químico
Fibras</t>
  </si>
  <si>
    <t>3.3</t>
  </si>
  <si>
    <t>Líquidos</t>
  </si>
  <si>
    <t>3.3.1</t>
  </si>
  <si>
    <t>Nieblas</t>
  </si>
  <si>
    <t>Químico
Líquidos
Nieblas</t>
  </si>
  <si>
    <t>3.3.2</t>
  </si>
  <si>
    <t>Rocíos</t>
  </si>
  <si>
    <t>Químico
Líquidos
Rocíos</t>
  </si>
  <si>
    <t>3.3.3</t>
  </si>
  <si>
    <t>Químico
Líquidos
Otro (xxxxx)</t>
  </si>
  <si>
    <t>3.4</t>
  </si>
  <si>
    <t>Gases y vapores</t>
  </si>
  <si>
    <t>Químico
Gases y vapores</t>
  </si>
  <si>
    <t>3.5</t>
  </si>
  <si>
    <t>Humos</t>
  </si>
  <si>
    <t>3.5.1</t>
  </si>
  <si>
    <t>Humos metálicos</t>
  </si>
  <si>
    <t>Químico
Humos
Humos metálicos</t>
  </si>
  <si>
    <t>3.5.2</t>
  </si>
  <si>
    <t>Humos no metálicos</t>
  </si>
  <si>
    <t>Químico
Humos
Humos no metálicos</t>
  </si>
  <si>
    <t>3.5.3</t>
  </si>
  <si>
    <t>Químico
Humos
Otro (xxxxx)</t>
  </si>
  <si>
    <t>3.6</t>
  </si>
  <si>
    <t>Material particulado</t>
  </si>
  <si>
    <t>Químico
Material particulado</t>
  </si>
  <si>
    <t>PSICOSOCIAL</t>
  </si>
  <si>
    <t>No se identifica</t>
  </si>
  <si>
    <t>BIOMECÁNICOS</t>
  </si>
  <si>
    <t>5.1</t>
  </si>
  <si>
    <t>Postura</t>
  </si>
  <si>
    <t>5.1.1</t>
  </si>
  <si>
    <t>Prolongada mantenida</t>
  </si>
  <si>
    <t>Biomecánico
Postura
Prolongada mantenida</t>
  </si>
  <si>
    <t>5.1.2</t>
  </si>
  <si>
    <t>Forzada</t>
  </si>
  <si>
    <t>Biomecánico
Postura
Forzada</t>
  </si>
  <si>
    <t>5.1.3</t>
  </si>
  <si>
    <t>Antigravitacional</t>
  </si>
  <si>
    <t>Biomecánico
Postura
Antigravitacional</t>
  </si>
  <si>
    <t>5.1.4</t>
  </si>
  <si>
    <t>Biomecánico
Postura
Otro (xxxxx)</t>
  </si>
  <si>
    <t>5.2</t>
  </si>
  <si>
    <t>Esfuerzo</t>
  </si>
  <si>
    <t>Biomecánico
Esfuerzo</t>
  </si>
  <si>
    <t>5.3</t>
  </si>
  <si>
    <t>Movimiento repetitivo</t>
  </si>
  <si>
    <t>Biomecánico
Movimiento repetitivo</t>
  </si>
  <si>
    <t>5.4</t>
  </si>
  <si>
    <t>Manipulación manual de cargas</t>
  </si>
  <si>
    <t>Biomecánico
Manipulación manual de cargas</t>
  </si>
  <si>
    <t>CONDICIONES DE SEGURIDAD
CONDICIONES DE SEGURIDAD
CONDICIONES DE SEGURIDAD
CONDICIONES DE SEGURIDAD
CONDICIONES DE SEGURIDAD
CONDICIONES DE SEGURIDAD</t>
  </si>
  <si>
    <t>6.1</t>
  </si>
  <si>
    <t>6.1.1</t>
  </si>
  <si>
    <t>Elementos o partes de máquinas</t>
  </si>
  <si>
    <t>Condiciones de Seguridad
Mecánico
Elementos o partes de máquinas</t>
  </si>
  <si>
    <t>6.1.2</t>
  </si>
  <si>
    <t>Partes de máquinas</t>
  </si>
  <si>
    <t>Condiciones de Seguridad
Mecánico
Partes de máquinas</t>
  </si>
  <si>
    <t>6.1.3</t>
  </si>
  <si>
    <t>Herramientas</t>
  </si>
  <si>
    <t>Condiciones de Seguridad
Mecánico
Herramientas</t>
  </si>
  <si>
    <t>6.1.4</t>
  </si>
  <si>
    <t>Equipos</t>
  </si>
  <si>
    <t>Condiciones de Seguridad
Mecánico
Equipos</t>
  </si>
  <si>
    <t>6.1.5</t>
  </si>
  <si>
    <t>Piezas a trabajar</t>
  </si>
  <si>
    <t>Condiciones de Seguridad
Mecánico
Piezas a trabajar</t>
  </si>
  <si>
    <t>6.1.6</t>
  </si>
  <si>
    <t>Materiales proyectados sólidos</t>
  </si>
  <si>
    <t>Condiciones de Seguridad
Mecánico
Materiales proyectados sólidos</t>
  </si>
  <si>
    <t>6.1.7</t>
  </si>
  <si>
    <t>Materiales proyectados fluidos</t>
  </si>
  <si>
    <t>Condiciones de Seguridad
Mecánico
Materiales proyectados fluidos</t>
  </si>
  <si>
    <t>6.1.8</t>
  </si>
  <si>
    <t>Condiciones de Seguridad
Mecánico
Otro (xxxxx)</t>
  </si>
  <si>
    <t>6.2</t>
  </si>
  <si>
    <t>6.2.1</t>
  </si>
  <si>
    <t>Alta tensión</t>
  </si>
  <si>
    <t>Condiciones de Seguridad
Eléctrico
Alta tensión</t>
  </si>
  <si>
    <t>6.2.2</t>
  </si>
  <si>
    <t>Baja tensión</t>
  </si>
  <si>
    <t>Condiciones de Seguridad
Eléctrico
Baja tensión</t>
  </si>
  <si>
    <t>6.2.3</t>
  </si>
  <si>
    <t>Estática</t>
  </si>
  <si>
    <t>Condiciones de Seguridad
Eléctrico
Estática</t>
  </si>
  <si>
    <t>6.2.4</t>
  </si>
  <si>
    <t>Condiciones de Seguridad
Eléctrico
Otro (xxxxx)</t>
  </si>
  <si>
    <t>6.3</t>
  </si>
  <si>
    <t>6.3.1</t>
  </si>
  <si>
    <t>Sistemas</t>
  </si>
  <si>
    <t>Condiciones de Seguridad
Locativo
Sistemas</t>
  </si>
  <si>
    <t>6.3.2</t>
  </si>
  <si>
    <t>Medios de almacenamiento</t>
  </si>
  <si>
    <t>Condiciones de Seguridad
Locativo
Medios de almacenamiento</t>
  </si>
  <si>
    <t>6.3.3</t>
  </si>
  <si>
    <t>Superficies de trabajo irregulares</t>
  </si>
  <si>
    <t>Condiciones de Seguridad
Locativo
Superficies de trabajo irregulares</t>
  </si>
  <si>
    <t>6.3.4</t>
  </si>
  <si>
    <t>Superficies de trabajo deslizantes</t>
  </si>
  <si>
    <t>Condiciones de Seguridad
Locativo
Superficies de trabajo deslizantes</t>
  </si>
  <si>
    <t>6.3.5</t>
  </si>
  <si>
    <t>Superficies de trabajo con diferencia del nivel</t>
  </si>
  <si>
    <t>Condiciones de Seguridad
Locativo
Superficies de trabajo con diferencia del nivel</t>
  </si>
  <si>
    <t>6.3.6</t>
  </si>
  <si>
    <t>Condiciones de orden y aseo</t>
  </si>
  <si>
    <t>Condiciones de Seguridad
Locativo
Condiciones de orden y aseo</t>
  </si>
  <si>
    <t>6.3.7</t>
  </si>
  <si>
    <t>Caídas de objeto</t>
  </si>
  <si>
    <t>Condiciones de Seguridad
Locativo
Caída de objetos</t>
  </si>
  <si>
    <t>6.3.8</t>
  </si>
  <si>
    <t>Condiciones de Seguridad
Locativo
Otro (xxxxx)</t>
  </si>
  <si>
    <t>6.4</t>
  </si>
  <si>
    <t>Tecnológico</t>
  </si>
  <si>
    <t>6.4.1</t>
  </si>
  <si>
    <t>Explosión</t>
  </si>
  <si>
    <t>Condiciones de Seguridad
Tecnológico
Explosión</t>
  </si>
  <si>
    <t>6.4.2</t>
  </si>
  <si>
    <t>Fuga</t>
  </si>
  <si>
    <t>Condiciones de Seguridad
Tecnológico
Fuga</t>
  </si>
  <si>
    <t>6.4.3</t>
  </si>
  <si>
    <t>Derrame</t>
  </si>
  <si>
    <t>Condiciones de Seguridad
Tecnológico
Derrame</t>
  </si>
  <si>
    <t>6.4.4</t>
  </si>
  <si>
    <t>Incendio</t>
  </si>
  <si>
    <t>Condiciones de Seguridad
Tecnológico
Incendio</t>
  </si>
  <si>
    <t>6.4.5</t>
  </si>
  <si>
    <t>Condiciones de Seguridad
Tecnológico
Otro (xxxxx)</t>
  </si>
  <si>
    <t>6.5</t>
  </si>
  <si>
    <t>Accidentes de tránsito</t>
  </si>
  <si>
    <t>Condiciones de Seguridad
Accidentes de tránsito</t>
  </si>
  <si>
    <t>6.6</t>
  </si>
  <si>
    <t>Públicos</t>
  </si>
  <si>
    <t>6.6.1</t>
  </si>
  <si>
    <t>Robos</t>
  </si>
  <si>
    <t>Condiciones de Seguridad
Públicos
Robos</t>
  </si>
  <si>
    <t>6.6.2</t>
  </si>
  <si>
    <t>Atracos</t>
  </si>
  <si>
    <t>Condiciones de Seguridad
Públicos
Atracos</t>
  </si>
  <si>
    <t>6.6.3</t>
  </si>
  <si>
    <t>Asaltos</t>
  </si>
  <si>
    <t>Condiciones de Seguridad
Públicos
Asaltos</t>
  </si>
  <si>
    <t>6.6.4</t>
  </si>
  <si>
    <t>Atentados</t>
  </si>
  <si>
    <t>Condiciones de Seguridad
Públicos
Atentados</t>
  </si>
  <si>
    <t>6.6.5</t>
  </si>
  <si>
    <t>Atentados de orden público</t>
  </si>
  <si>
    <t>Condiciones de Seguridad
Públicos
Atentados de orden público</t>
  </si>
  <si>
    <t>6.6.6</t>
  </si>
  <si>
    <t>Condiciones de Seguridad
Públicos
Otros (xxxxx)</t>
  </si>
  <si>
    <t>6.6.7</t>
  </si>
  <si>
    <t>Condiciones de Seguridad
Públicos
Otro (xxxxx)</t>
  </si>
  <si>
    <t>6.7</t>
  </si>
  <si>
    <t>Trabajo en alturas</t>
  </si>
  <si>
    <t>Condiciones de Seguridad
Trabajo en alturas</t>
  </si>
  <si>
    <t>6.8</t>
  </si>
  <si>
    <t>Espacios confinados</t>
  </si>
  <si>
    <t>Condiciones de Seguridad
Espacios confinados</t>
  </si>
  <si>
    <t>FENÓMENOS NATURALES</t>
  </si>
  <si>
    <t>7.1</t>
  </si>
  <si>
    <t>Sismo</t>
  </si>
  <si>
    <t>Fenómenos naturales
Sismo</t>
  </si>
  <si>
    <t>7.2</t>
  </si>
  <si>
    <t>Terremoto</t>
  </si>
  <si>
    <t>Fenómenos naturales
Terremoto</t>
  </si>
  <si>
    <t>7.3</t>
  </si>
  <si>
    <t>Vendaval</t>
  </si>
  <si>
    <t>Fenómenos naturales
Vendaval</t>
  </si>
  <si>
    <t>7.4</t>
  </si>
  <si>
    <t>Inundación</t>
  </si>
  <si>
    <t>Fenómenos naturales
Inundación</t>
  </si>
  <si>
    <t>7.5</t>
  </si>
  <si>
    <t>Derrumbe</t>
  </si>
  <si>
    <t>Fenómenos naturales
Derrumbe</t>
  </si>
  <si>
    <t>7.6</t>
  </si>
  <si>
    <t>Precipitaciones</t>
  </si>
  <si>
    <t>7.6.1</t>
  </si>
  <si>
    <t>Lluvias</t>
  </si>
  <si>
    <t>Fenómenos naturales
Precipitaciones
Lluvias</t>
  </si>
  <si>
    <t>7.6.2</t>
  </si>
  <si>
    <t>Granizadas</t>
  </si>
  <si>
    <t>Fenómenos naturales
Precipitaciones
Granizadas</t>
  </si>
  <si>
    <t>7.6.3</t>
  </si>
  <si>
    <t>Heladas</t>
  </si>
  <si>
    <t>Fenómenos naturales
Precipitaciones
Heladas</t>
  </si>
  <si>
    <t>7.6.4</t>
  </si>
  <si>
    <t>Fenómenos naturales
Precipitaciones
Otro (xxxxx)</t>
  </si>
  <si>
    <t>TIPO DE EVENTO</t>
  </si>
  <si>
    <t>DESCRIPCIÓN DEL EVENTO</t>
  </si>
  <si>
    <t>ACCIDENTE
DE
TRABAJO</t>
  </si>
  <si>
    <t>Accidentes causados por la actitud humana</t>
  </si>
  <si>
    <t>Deslumbramientos</t>
  </si>
  <si>
    <t>ENFERMEDAD
LABORAL</t>
  </si>
  <si>
    <t>Enfermedades relacionadas con el estrés</t>
  </si>
  <si>
    <t>Accidentes causados por seres vivos</t>
  </si>
  <si>
    <t>Explosiones</t>
  </si>
  <si>
    <t>Exposición a ambientes presurizados</t>
  </si>
  <si>
    <t>Exposición a radiaciones NO ionizantes</t>
  </si>
  <si>
    <t>Exposición a contaminantes biológicos</t>
  </si>
  <si>
    <t>Accidentes no traumáticos</t>
  </si>
  <si>
    <t>Exposición a radiaciones ionizantes</t>
  </si>
  <si>
    <t>Exposición a contaminantes químicos por contacto</t>
  </si>
  <si>
    <t>Accidentes potenciados por el estado de salud</t>
  </si>
  <si>
    <t>Exposición a sustancias cáusticas</t>
  </si>
  <si>
    <t>Exposición a contaminantes químicos por ingestión</t>
  </si>
  <si>
    <t>Atrapamiento por o entre objetos</t>
  </si>
  <si>
    <t>Exposición a sustancias corrosivas</t>
  </si>
  <si>
    <t>Exposición a contaminantes químicos por inhalación</t>
  </si>
  <si>
    <t>Atrapamiento por vuelco de máquinas o vehículos</t>
  </si>
  <si>
    <t>Exposición a sustancias nocivas</t>
  </si>
  <si>
    <t>Exposición a esfuerzos continuados</t>
  </si>
  <si>
    <t>Atropello o golpes con vehículos</t>
  </si>
  <si>
    <t>Exposición a sustancias tóxicas</t>
  </si>
  <si>
    <t>Exposición a la Sílice</t>
  </si>
  <si>
    <t>Caídas de objetos desprendidos</t>
  </si>
  <si>
    <t>Exposición a temperaturas ambientales extremas</t>
  </si>
  <si>
    <t>Exposición a movimientos repetitivos</t>
  </si>
  <si>
    <t>Caídas de objetos en manipulación</t>
  </si>
  <si>
    <t>Golpes por objetos o herramientas</t>
  </si>
  <si>
    <t>Exposición a Plaguicidas</t>
  </si>
  <si>
    <t>Caídas de objetos por desplome o derrumbamiento</t>
  </si>
  <si>
    <t>Incendios. Evacuación</t>
  </si>
  <si>
    <t>Exposición a posturas forzadas</t>
  </si>
  <si>
    <t>Caídas de personas a distinto nivel</t>
  </si>
  <si>
    <t>Incendios. Factores de inicio</t>
  </si>
  <si>
    <t>Caídas de personas al mismo nivel</t>
  </si>
  <si>
    <t>Incendios. Medios de lucha</t>
  </si>
  <si>
    <t>Choques contra objetos inmóviles</t>
  </si>
  <si>
    <t>Incendios. Propagación</t>
  </si>
  <si>
    <t>Exposición a vibraciones</t>
  </si>
  <si>
    <t>Choques contra objetos móviles</t>
  </si>
  <si>
    <t>Inundaciones</t>
  </si>
  <si>
    <t>Exposición al Amianto</t>
  </si>
  <si>
    <t>Contactos eléctricos directos</t>
  </si>
  <si>
    <t>Otros accidentes</t>
  </si>
  <si>
    <t>Exposición al Benceno</t>
  </si>
  <si>
    <t>Contactos eléctricos indirectos</t>
  </si>
  <si>
    <t>Pisadas sobre objetos</t>
  </si>
  <si>
    <t>Exposición al CVM</t>
  </si>
  <si>
    <t>Contactos térmicos</t>
  </si>
  <si>
    <t>Proyección de fragmentos o partículas</t>
  </si>
  <si>
    <t>Exposición al Plomo</t>
  </si>
  <si>
    <t>Cortes por objetos o herramientas</t>
  </si>
  <si>
    <t>Sobreesfuerzos</t>
  </si>
  <si>
    <t>Exposición al ruido</t>
  </si>
  <si>
    <t>Jardín Botánico de Bogotá</t>
  </si>
  <si>
    <t>Administrativos</t>
  </si>
  <si>
    <t>Operativos</t>
  </si>
  <si>
    <t>Mixtos</t>
  </si>
  <si>
    <t>Areas administrativas (Oficinas)</t>
  </si>
  <si>
    <t>Cargos Administrativos</t>
  </si>
  <si>
    <t>Desarrollo de actividades administrativas que implican uso de VDT (Videoterminal) y elementos de oficina como planear, organizar, gestionar ejecutar, clasificar actividades y  documentos.</t>
  </si>
  <si>
    <t>Procesos Administrativos: Direccion, Secretaria General, Oficina de control interno, Oficina de control disciplinario, Planeacion, Oficina asesora juridica,</t>
  </si>
  <si>
    <t>Procesos Mixtos: Subdireccion Tecnica Operativa, Subdireccion Cientifica, Subdireccion Educativa y Cultural</t>
  </si>
  <si>
    <t>Sede</t>
  </si>
  <si>
    <t>Lugar de trabajo</t>
  </si>
  <si>
    <t>Procesos Operativos: Subdireccion Tecnica Operativa, Subdireccion Cientifica</t>
  </si>
  <si>
    <t>Visitantes</t>
  </si>
  <si>
    <t>Contratistas</t>
  </si>
  <si>
    <t>Caídas de objetos, colapso de estructuras</t>
  </si>
  <si>
    <t>Estructuras sismo resistentes</t>
  </si>
  <si>
    <t>Realizar evaluación técnica periódica a los elementos para emergencias y dotación de brigadistas</t>
  </si>
  <si>
    <t>Realizar simulacros de evacuación y autoprotección
Capacitación en Brigada de Emergencias, conceptos básicos
Divulgación plan de emergencia y Planes operativos normalizados
Capacitación en evacuación y rescate</t>
  </si>
  <si>
    <t>Condiciones naturales por periodos de fuertes lluvias</t>
  </si>
  <si>
    <t>Chaleco distintivo brigadista</t>
  </si>
  <si>
    <t>Capacitación en Brigada de Emergencias, conceptos básicos
Divulgación plan de emergencia y Planes operativos normalizados</t>
  </si>
  <si>
    <t>Realizar mantenimiento a canaletas en cubiertas</t>
  </si>
  <si>
    <t>Coordinador de seguridad y salud ene l trabajo</t>
  </si>
  <si>
    <t>Apoyo propesional SST</t>
  </si>
  <si>
    <t>Copasst</t>
  </si>
  <si>
    <t>Direccion</t>
  </si>
  <si>
    <t>Educadores ambientales</t>
  </si>
  <si>
    <t>Salen a vicacha</t>
  </si>
  <si>
    <t>Coordinadora de educación</t>
  </si>
  <si>
    <t>Comunicadores, periodistas y fotografos</t>
  </si>
  <si>
    <t>Almacenistas</t>
  </si>
  <si>
    <t>Profesional SST SubTecnica</t>
  </si>
  <si>
    <t>Operarios</t>
  </si>
  <si>
    <t>Ingenieros de campo sub tecnica</t>
  </si>
  <si>
    <t>Operarios sub técnica</t>
  </si>
  <si>
    <t>Investigadores sub tecnica</t>
  </si>
  <si>
    <t>Herbario y cientifica</t>
  </si>
  <si>
    <t>Profesional SST Subcientífica</t>
  </si>
  <si>
    <t>Ingenieros de campo sub científica</t>
  </si>
  <si>
    <t>Investigadores sub científica</t>
  </si>
  <si>
    <t>Operarios sub científica</t>
  </si>
  <si>
    <t>Tropicario es cientifica</t>
  </si>
  <si>
    <t>Ingeniero</t>
  </si>
  <si>
    <t>Coordinadores</t>
  </si>
  <si>
    <t>Enfermeria</t>
  </si>
  <si>
    <t>Gestion documental</t>
  </si>
  <si>
    <t>Vivero la florida</t>
  </si>
  <si>
    <t>Tecnica</t>
  </si>
  <si>
    <t>Ingenieros</t>
  </si>
  <si>
    <t>Aprovechamiento</t>
  </si>
  <si>
    <t>Conductores de maquinaria</t>
  </si>
  <si>
    <t>Coordinador</t>
  </si>
  <si>
    <t>Casa vieja</t>
  </si>
  <si>
    <t>Conductores de vehiculos</t>
  </si>
  <si>
    <t>operarios</t>
  </si>
  <si>
    <t>Operario de combustible</t>
  </si>
  <si>
    <t>Pyga - Planeación</t>
  </si>
  <si>
    <t>Operario residuos</t>
  </si>
  <si>
    <t>La huerta</t>
  </si>
  <si>
    <t>Logistica armado carpas</t>
  </si>
  <si>
    <t>Ambiental</t>
  </si>
  <si>
    <t>Tunel de propagacion operario</t>
  </si>
  <si>
    <t>Biologa revisar</t>
  </si>
  <si>
    <t>Operadores de maquinaria</t>
  </si>
  <si>
    <t>Resbalones, pisadas</t>
  </si>
  <si>
    <t>Educativa</t>
  </si>
  <si>
    <t>Vicacha</t>
  </si>
  <si>
    <t>Brigadistas</t>
  </si>
  <si>
    <t>Biologoco</t>
  </si>
  <si>
    <t>Ingenieros ambientales</t>
  </si>
  <si>
    <t>Mantenimiento a canaletas</t>
  </si>
  <si>
    <t>Almacenamiento de carga combustible por almacenamiento de papel, cajas de cartón, mobiliario, equipos de computo</t>
  </si>
  <si>
    <t>Organización de cajas de cartón y papeleria en estanteria alejada de fuentes eléctricas</t>
  </si>
  <si>
    <t>Proyecto Torca</t>
  </si>
  <si>
    <t>CAV</t>
  </si>
  <si>
    <t>Capacitación en Brigada de Emergencias, conceptos básicos
Divulgación plan de emergencia y Planes operativos normalizados
Inspecciones de seguridad a equipos de emergencia</t>
  </si>
  <si>
    <t>Contacto con equipos  instalaciones eléctricas</t>
  </si>
  <si>
    <t xml:space="preserve">Capacitación en prevención de riesgos
Inducción en seguridad y salud en el trabajo
</t>
  </si>
  <si>
    <t>Mantenimiento de instalaciones eléctricas</t>
  </si>
  <si>
    <t>Canalización/entubado de sistema eléctrico
Mantenimiento de instalaciones eléctricas</t>
  </si>
  <si>
    <t>Inspecciones de puestos de trabajo</t>
  </si>
  <si>
    <t>Exposición a radiación del computador</t>
  </si>
  <si>
    <t xml:space="preserve">Programa de Gimnasia Laboral
Exámenes médicos ocupacionales
Inducción de seguridad y salud en el trabajo
</t>
  </si>
  <si>
    <t>Graduación iluminación del equipo
Capacitación en prevención de riesgos laborales</t>
  </si>
  <si>
    <t>Instalación de extintores, botiquin, camilla, cascos y guantes de seguridad
Inspección de equipos de emergencia</t>
  </si>
  <si>
    <t>Señalización y demarcación de áreas 
Inspección de equipos de emergencia</t>
  </si>
  <si>
    <t>Instalación de extintores, botiquin, camilla, cascos y guantes de seguridad
Ventilación natural de áreas
Sensores de humo
Inspección de equipos de emergencia</t>
  </si>
  <si>
    <t>Plan de emergencias y contingencias, análisis de vulnerabilidad
Procedimientos operativos normalizados
Personal de enfermeria y área para prestación de primeros auxilios
Brigadista
Equipos de radiocomunicación para brigadistas
Procedimiento de gestión documental
Inducción en seguridad y salud en el trabajo</t>
  </si>
  <si>
    <t>Plan de emergencias y contingencias, análisis de vulnerabilidad
Procedimientos operativos normalizados
Personal de enfermeria y área para prestación de primeros auxilios
Brigadista
Equipos de radiocomunicación para brigadistas
Inducción en seguridad y salud en el trabajo</t>
  </si>
  <si>
    <t>Capacitación Brigadistas en evacuación y rescate
Plan de emergencias y contingencias, análisis de vulnerabilidad
Procedimientos operativos normalizados
Personal de enfermeria y área para prestación de primeros auxilios
Equipos de radiocomunicación para brigadistas
Inducción en seguridad y salud en el trabajo</t>
  </si>
  <si>
    <t>Realizar inspecciones de seguridad</t>
  </si>
  <si>
    <t>Operativo</t>
  </si>
  <si>
    <t>Exposición a radiación solar</t>
  </si>
  <si>
    <t>Areas Operativas (Espacios abiertos)</t>
  </si>
  <si>
    <t>Zonas de descanso</t>
  </si>
  <si>
    <t>Quemaduras en piel, golpe de calor</t>
  </si>
  <si>
    <t>Desplazamientos en las áreas de espacios abiertos. Realizar actividades con herramientas manuales en áreas de cobertura vegetal</t>
  </si>
  <si>
    <t>Cabina del tractor</t>
  </si>
  <si>
    <t>Manipulación de de equipos, maquinaria en áreas operativas incluye tractor, Minicargador</t>
  </si>
  <si>
    <t xml:space="preserve">Cabina del vehiculo, protector movil del vehiculo o viscera </t>
  </si>
  <si>
    <t>Ropa de trabajo
Programa de Gimnasia Laboral y pausas activas
Exámenes médicos ocupacionales 
Inducción de seguridad y salud en el trabajo</t>
  </si>
  <si>
    <t>Cabina del tractor y mini cargador</t>
  </si>
  <si>
    <t>Elementos de protección personal gorra, overol de trabajo, gafas e seguridad con filtro solar
Programa de Gimnasia Laboral y pausas activas
Exámenes médicos ocupacionales 
Inducción de seguridad y salud en el trabajo</t>
  </si>
  <si>
    <t>Conducción de vehiculo liviano, camioneta, volqueta</t>
  </si>
  <si>
    <t>Exposición a radiación ultravioleta e infraroja</t>
  </si>
  <si>
    <t>Quemaduras en ojos y piel</t>
  </si>
  <si>
    <t>Mamparas de seguridad</t>
  </si>
  <si>
    <t>Mantenimiento de equipo de soldadura eléctrica</t>
  </si>
  <si>
    <t>Manipulación de equipo de soldadura eléctrica</t>
  </si>
  <si>
    <t>Areas Operativas (Casa vieja)</t>
  </si>
  <si>
    <t>Mantenimiento de equipo de pulidora</t>
  </si>
  <si>
    <t>Manipulación de equipo de soplete</t>
  </si>
  <si>
    <t>Areas Operativas (Casa vieja, Cubiertas)</t>
  </si>
  <si>
    <t>Mantenimiento de equipo de soplete</t>
  </si>
  <si>
    <t>Elementos de protección personal, overol de trabajo, gorra tipo chavo, careta de soldador, gafas e seguridad con filtro solar
Programa de Gimnasia Laboral y pausas activas
Exámenes médicos ocupacionales 
Inducción de seguridad y salud en el trabajo</t>
  </si>
  <si>
    <t>Elementos de protección personal, overol de trabajo, gorra tipo chavo, visor de seguridad, gafas e seguridad con filtro solar
Programa de Gimnasia Laboral y pausas activas
Exámenes médicos ocupacionales 
Inducción de seguridad y salud en el trabajo</t>
  </si>
  <si>
    <t>Areas Operativas (Tropicario Espacios abiertos)</t>
  </si>
  <si>
    <t>Desplazamientos en las áreas de espacios abiertos. Actividades de mantenimiento en alturas</t>
  </si>
  <si>
    <t>Manipulación de equipo de pulidora, tronzadora, esmeril</t>
  </si>
  <si>
    <t>Espacio público</t>
  </si>
  <si>
    <t>BIOLOGICO
Virus</t>
  </si>
  <si>
    <t>BIOLOGICO
Bacterias</t>
  </si>
  <si>
    <t>BIOLOGICO
Hongos</t>
  </si>
  <si>
    <t>BIOLOGICO
Riketsias</t>
  </si>
  <si>
    <t>BIOLOGICO
Parásitos</t>
  </si>
  <si>
    <t>BIOLOGICO
Picaduras</t>
  </si>
  <si>
    <t>BIOLOGICO
Mordedura</t>
  </si>
  <si>
    <t>BIOLOGICO
Fluidos y excrementos</t>
  </si>
  <si>
    <t>Exposición a virus por manipulación de material vegetal</t>
  </si>
  <si>
    <t>Exposición a picaduras de insectos por trabajos cerca a zonas de cobertura vegetal</t>
  </si>
  <si>
    <t>Exposición a mordedura de animales durante el traslado a las áreas</t>
  </si>
  <si>
    <t>Exposición a bacterias por manipulación de material vegetal</t>
  </si>
  <si>
    <t>Exposición a hongos por manipulación de material vegetal</t>
  </si>
  <si>
    <t>Exposición a parásitos por manipulación de material vegetal</t>
  </si>
  <si>
    <t>Exposición por manipulación de material vegetal, contacto con residuos biológicos</t>
  </si>
  <si>
    <t>Enfermedades infecciosas</t>
  </si>
  <si>
    <t>Elementos de protección personal overol de trabajo, tapa bocas, guantes de seguridad
Exámenes médicos ocupacionales 
Inducción de seguridad y salud en el trabajo</t>
  </si>
  <si>
    <t>Organización de áreas de trabajo</t>
  </si>
  <si>
    <t>Inspección inicial de áreas de trabajo</t>
  </si>
  <si>
    <t>Areas Operativas (Tropicario)</t>
  </si>
  <si>
    <t>Inspección inicial de áreas de trabajo
Puntos para el lavado frecuente de manos</t>
  </si>
  <si>
    <t>FÍSICO
Ruido continuo</t>
  </si>
  <si>
    <t>FÍSICO
Ruido de impacto</t>
  </si>
  <si>
    <t>FÍSICO
Ruido Intermitente</t>
  </si>
  <si>
    <t>Exposición a ruido</t>
  </si>
  <si>
    <t>Perdida de la capacidad auditiva, dolores de cabeza</t>
  </si>
  <si>
    <t>Elementos de protección personal tapa oídos
Programa de Gimnasia Laboral y pausas activas
Exámenes médicos ocupacionales 
Inducción de seguridad y salud en el trabajo</t>
  </si>
  <si>
    <t>Desplazamientos en las áreas de espacios abiertos. Realizar actividades con herramientas manuales en áreas de cobertura vegetal 
Exposición a ruido de vía pública</t>
  </si>
  <si>
    <t>Desplazamientos en las áreas de espacios abiertos. Realizar actividades con herramientas manuales en áreas de cobertura vegetal Uso de palin , pala, Hoyadora, machete. Exposición a ruido de guadaña, motosierra, astilladora
Exposición a ruido de vía pública</t>
  </si>
  <si>
    <t>Desplazamientos en las áreas de espacios abiertos. Realizar actividades con herramientas manuales en áreas de cobertura vegetal Uso de palin , pala, Hoyadora, machete. Exposición a ruido de guadaña, motosierra, astilladora, tractor, dingo, minicargador, sopladora</t>
  </si>
  <si>
    <t>Actividades de mantenimiento de instalaciones uso de herramientas manuales de golpe Martillo, cincel</t>
  </si>
  <si>
    <t>FÍSICO
Ruido Impacto</t>
  </si>
  <si>
    <t>Operativo
Mantenimiento</t>
  </si>
  <si>
    <t>Actividades de mantenimiento de instalaciones, uso de herramientas manuales de golpe Martillo, cincel</t>
  </si>
  <si>
    <t>Desplazamientos en las áreas de espacios abiertos. Realizar actividades con herramientas manuales en áreas de cobertura vegetal Uso de palin , pala, Hoyadora, machete. Exposición a ruido de guadaña, motosierra, astilladora</t>
  </si>
  <si>
    <t>Desplazamientos en las áreas de espacios abiertos. Realizar actividades con herramientas manuales en áreas de cobertura vegetal 
Exposición a ruido de actividades operativas de contratistas</t>
  </si>
  <si>
    <t>Actividades de mantenimiento de instalaciones, uso de herramientas manuales de golpe Martillo, maceta, cincel, rotomartillo</t>
  </si>
  <si>
    <t>FÍSICO
Ruido Continuo</t>
  </si>
  <si>
    <t>Areas Operativas (Casa vieja, Espacios abiertos)</t>
  </si>
  <si>
    <t>Operarios de maquinaria</t>
  </si>
  <si>
    <t>Operarios de mantenimiento</t>
  </si>
  <si>
    <t>Conductor de maquinaria</t>
  </si>
  <si>
    <t>Operación de maquinaria Exposición a ruido de astilladora, dingo, minicargador, tractor</t>
  </si>
  <si>
    <t>FÍSICO
Iluminación</t>
  </si>
  <si>
    <t>Caídas al mismo nivel</t>
  </si>
  <si>
    <t>Elementos de protección personal botas de seguridad
Programa de Gimnasia Laboral y pausas activas
Exámenes médicos ocupacionales 
Inducción de seguridad y salud en el trabajo</t>
  </si>
  <si>
    <t>Jornadas de orden y aseo
Señalización y delimitación de áreas</t>
  </si>
  <si>
    <t>Actividades operativas en la jornada de la tarde
Operación de maquinaria Exposición a ruido de astilladora, dingo, minicargador, tractor</t>
  </si>
  <si>
    <t>Mantenimiento de instalaciones locativas pisos
Mantenimiento de luminarias</t>
  </si>
  <si>
    <t>Seguimiento al mantenimiento de luminarias de las áreas</t>
  </si>
  <si>
    <t>Manipulación de equipos, maquinaria en áreas operativas incluye Motosierra, cortasetos, pistola pintura</t>
  </si>
  <si>
    <t>Actividad de corte material vegetal con guadaña</t>
  </si>
  <si>
    <t>Elementos de protección personal, overol de trabajo, gorra de trabajo gafas e seguridad con filtro solar
Programa de Gimnasia Laboral y pausas activas
Exámenes médicos ocupacionales 
Inducción de seguridad y salud en el trabajo</t>
  </si>
  <si>
    <t>Operación de maquinaria Exposición a ruido de motosierra, astilladora, tractor, dingo, minicargador, sopladora, hidrolavadora, Fumigadora de motor, vulcanizadora, plataforma de izaje de personas</t>
  </si>
  <si>
    <t>Operación de maquinaria Exposición a ruido de guadaña</t>
  </si>
  <si>
    <t>Elementos de protección personal tapa oídos de copa
Programa de Gimnasia Laboral y pausas activas
Exámenes médicos ocupacionales 
Inducción de seguridad y salud en el trabajo</t>
  </si>
  <si>
    <t>Elementos de protección personal tapa oídos de inserción
Programa de Gimnasia Laboral y pausas activas
Exámenes médicos ocupacionales 
Inducción de seguridad y salud en el trabajo</t>
  </si>
  <si>
    <t>FÍSICO
Vibraciones</t>
  </si>
  <si>
    <t>Exposición a vibraciones mano brazo</t>
  </si>
  <si>
    <t>Trastornos vasculares: 
Trastornos neurológicos
Trastornos osteoarticulares
Trastornos musculares</t>
  </si>
  <si>
    <t>Elementos de protección personal guantes de seguridad
Programa de Gimnasia Laboral y pausas activas
Exámenes médicos ocupacionales 
Inducción de seguridad y salud en el trabajo</t>
  </si>
  <si>
    <t>Guantes antivibración, rotación de trabajadores cada 4 horas</t>
  </si>
  <si>
    <t>Inspección de seguridad uso de elementos de protección personal
Capacitación de medidas de prevención frente al riesgo físico por vibraciones
Seguimientos médicos laborales a trabajadores
Implementar preoperacional de equipo y formato horas de exposición
Definición y socialización de normas de seguridad para el trabajo con exposición a vibraciones</t>
  </si>
  <si>
    <t>Exposición a vibraciones segmentaria mano brazo</t>
  </si>
  <si>
    <t>Exposición a vibraciones cuerpo entero</t>
  </si>
  <si>
    <t>Operación de maquinaria dingo, minicargador, tractor</t>
  </si>
  <si>
    <t>Elementos de protección personal guantes de seguridad, arnes de soporte
Programa de Gimnasia Laboral y pausas activas
Exámenes médicos ocupacionales 
Inducción de seguridad y salud en el trabajo</t>
  </si>
  <si>
    <t>Mantenimiento de equipos</t>
  </si>
  <si>
    <t>Mantenimiento de equipos, silla de operario</t>
  </si>
  <si>
    <t>Seguimiento al mantenimiento de equipos, verificación y ajuste de piezas que pueden aumentar vibraciones</t>
  </si>
  <si>
    <t>FÍSICO
Disconfort térmico</t>
  </si>
  <si>
    <t>Disconfort por altas temperaturas</t>
  </si>
  <si>
    <t>Disconfort por bajas temperaturas</t>
  </si>
  <si>
    <t xml:space="preserve">Desplazamientos en las áreas de espacios abiertos. Realizar actividades con herramientas manuales en áreas de cobertura vegetal </t>
  </si>
  <si>
    <t>Hipotermia dolores de cabeza</t>
  </si>
  <si>
    <t>Hipotermia, choque térmico</t>
  </si>
  <si>
    <t>Golpes de calor, choque térmico</t>
  </si>
  <si>
    <t>Elementos de protección personal, ropa de trabajo, impermeable
Prohibición de trabajos bajo la lluvia
Programa de Gimnasia Laboral y pausas activas
Exámenes médicos ocupacionales 
Inducción de seguridad y salud en el trabajo</t>
  </si>
  <si>
    <t>Elementos de protección personal, ropa de trabajo,
Programa de Gimnasia Laboral y pausas activas
Exámenes médicos ocupacionales 
Inducción de seguridad y salud en el trabajo</t>
  </si>
  <si>
    <t>Desplazamientos en las áreas de espacios abiertos. Realizar actividades con herramientas manuales en áreas de cobertura vegetal Uso de de herramientas manuales y equipos</t>
  </si>
  <si>
    <t>Desplazamientos en las áreas de espacios abiertos. 
Operación de equipos y maquinaria</t>
  </si>
  <si>
    <t>Operación de montacargas
Trabajos en material aprovechable compost</t>
  </si>
  <si>
    <t>Elementos de protección personal, ropa de trabajo, Mascara de protección con filtro
Prohibición de trabajos bajo la lluvia
Programa de Gimnasia Laboral y pausas activas
Exámenes médicos ocupacionales 
Inducción de seguridad y salud en el trabajo</t>
  </si>
  <si>
    <t>Exposición a Material particulado</t>
  </si>
  <si>
    <t>QUÍMICO
Material particulado</t>
  </si>
  <si>
    <t>Exposición a sustancias líquidas tóxicas</t>
  </si>
  <si>
    <t xml:space="preserve">Cientifica
Uso de sustancias químicas para procesos fitosanitarios, </t>
  </si>
  <si>
    <t>Aspersor para aplicación de sustancias químicas
Etiquetado y rotulado de sustancias químicas
Fichas de datos de seguridad</t>
  </si>
  <si>
    <t>Proyección de sustancias químicas en diferentes partes del cuerpo
Intoxicación con sustancias químicas</t>
  </si>
  <si>
    <t>Lesiones oculares
Enfermedades respiratorias</t>
  </si>
  <si>
    <t>Trabajar a favor del viento
Trabajo en áreas con ventilación natural</t>
  </si>
  <si>
    <t>Trabajo en áreas con ventilación natural</t>
  </si>
  <si>
    <t>Cientifica
Uso de sustancias químicas para en laboratorio</t>
  </si>
  <si>
    <t>Exposición a sustancias líquidas corrosivas</t>
  </si>
  <si>
    <t>Exposición a sustancias líquidas peligrosas para la salud</t>
  </si>
  <si>
    <t>Proyección de sustancias químicas en diferentes partes del cuerpo. Quemaduras</t>
  </si>
  <si>
    <t>Ventilación natural
Sistemas de extracción mecánica</t>
  </si>
  <si>
    <t>Etiquetado y rotulado de sustancias químicas
Fichas de datos de seguridad
Estanteria para almacenamiento de recipientes
Bandejas de contención para derrames</t>
  </si>
  <si>
    <t>Profesional</t>
  </si>
  <si>
    <t>Exposición a sustancias líquidas inflamables</t>
  </si>
  <si>
    <t>Ventilación natural
Sistemas de extracción mecánica. Ubicación de extintores
Sensores de humo</t>
  </si>
  <si>
    <t>Ventilación natural</t>
  </si>
  <si>
    <t>Estanteria para almacenamiento de recipientes</t>
  </si>
  <si>
    <t>Cientifica - Tecnico Operativa
Desplazamientos en las áreas de espacios abiertos. Realizar actividades con herramientas manuales en áreas de cobertura vegetal 
Retiro de tierra, material particulado en el ambiente</t>
  </si>
  <si>
    <t>Cientifica
Desplazamientos en las áreas de espacios abiertos. Realizar actividades con herramientas manuales en áreas de cobertura vegetal 
Material particulado en el ambiente</t>
  </si>
  <si>
    <t>Cientifica
Manipulación de sustancias químicas
Almacenamiento de sustancias químicas</t>
  </si>
  <si>
    <t>Ventilación natural
 Ubicación de extintores</t>
  </si>
  <si>
    <t>Cientifica
Manipulación de sustancias químicas
Almacenamiento de sustancias químicas
Desplazamientos en las áreas de espacios abiertos. Realizar actividades con herramientas manuales para el mantenimiento de áreas,</t>
  </si>
  <si>
    <t>QUÍMICO
Humos metálicos</t>
  </si>
  <si>
    <t>Exposición a Humos metálicos</t>
  </si>
  <si>
    <t>Mantenimiento de equipo soldadura eléctrica, pulidora y taladro</t>
  </si>
  <si>
    <t>Mantenimiento de equipos y maquinaria</t>
  </si>
  <si>
    <t>Operarios de maquinaria
Operarios</t>
  </si>
  <si>
    <t>QUÍMICO
Humos no metálicos</t>
  </si>
  <si>
    <t>Exposición a gases o vapores</t>
  </si>
  <si>
    <t>QUÍMICO
Gases o vapores</t>
  </si>
  <si>
    <t>Exposición a humos no metálicos</t>
  </si>
  <si>
    <t>Tecnica operativa
Trabajos en material aprovechable compost</t>
  </si>
  <si>
    <t>Tecnica operativa
Operación de montacargas
Operación de astilladora
Operación de Dingo</t>
  </si>
  <si>
    <t>Tecnica operativa
Aplicación de soldadura eléctrica, uso de pulidora y taladro</t>
  </si>
  <si>
    <t>Tecnica operativa
Desplazamientos en las áreas de espacios abiertos. 
Operación de equipos y maquinaria</t>
  </si>
  <si>
    <t>Tecnica operativa
Manipulación de sustancias químicas
Pintar</t>
  </si>
  <si>
    <t>Tecnica operativa
Manipulación de sustancias químicas
Mantenimiento de equipos y maquinaria</t>
  </si>
  <si>
    <t>Realizar actividades con herramientas manuales en áreas de cobertura vegetal
Reuniones de trabajo
Comunicación con trabajadores</t>
  </si>
  <si>
    <t>Realizar actividades con herramientas manuales en áreas de cobertura vegetal Uso de palin , pala, Hoyadora, machete.</t>
  </si>
  <si>
    <t>Realizar actividades con herramientas manuales para el mantenimiento de áreas, uso de Caladora, Pulidora, Compresor, Taladro manual</t>
  </si>
  <si>
    <t>Exposición a proyección de elementos</t>
  </si>
  <si>
    <t>Mantenimiento de maquinaria
Resguardos</t>
  </si>
  <si>
    <t>Atrapamiento, golpes, amputación, cortadura</t>
  </si>
  <si>
    <t>Atrapamiento, golpes, cortadura</t>
  </si>
  <si>
    <t>Realizar actividades con herramientas manuales para el mantenimiento de áreas, Caladora, Pulidora, Compresor, Taladro manual, taladro de arbol, Pistola de pintura, Tronzadora,</t>
  </si>
  <si>
    <t>Actividades de mantenimiento de equipos y maquinaria</t>
  </si>
  <si>
    <t xml:space="preserve">Mantenimiento de maquinaria
Resguardos
Trabajar con equipo o maquinaria apagada </t>
  </si>
  <si>
    <t>Atrapamiento, golpes, amputación, cortadura, aplastamiento</t>
  </si>
  <si>
    <t>Manipulación de herramientas</t>
  </si>
  <si>
    <t>Golpes, cortaduras, laseraciones</t>
  </si>
  <si>
    <t>Operación de guadaña</t>
  </si>
  <si>
    <t>Manipulación de herramientas manuales pala, carretilla, rastrillo</t>
  </si>
  <si>
    <t>Elementos de protección personal gafas de seguridad, Ropa de trabajo, botas de seguridad, guantes de seguridad
Programa de Gimnasia Laboral y pausas activas
Exámenes médicos ocupacionales 
Inducción de seguridad y salud en el trabajo</t>
  </si>
  <si>
    <t>Elementos de protección personal gafas de seguridad, Ropa de trabajo, peto, botas de seguridad, guantes de seguridad
Programa de Gimnasia Laboral y pausas activas
Exámenes médicos ocupacionales 
Inducción de seguridad y salud en el trabajo</t>
  </si>
  <si>
    <t>Mantenimiento de herramientas y equipos</t>
  </si>
  <si>
    <t>Mantenimiento de herramientas y equipos
Guardas de seguridad</t>
  </si>
  <si>
    <t>Elementos de protección personal gafas de seguridad, Ropa de trabajo, botas de seguridad, guantes de seguridad, peto, visor de seguridad
Programa de Gimnasia Laboral y pausas activas
Exámenes médicos ocupacionales 
Inducción de seguridad y salud en el trabajo</t>
  </si>
  <si>
    <t>Elementos de protección personal gafas de seguridad, Ropa de trabajo, botas de seguridad, guantes de seguridad, peto, visor de seguridad, polainas
Programa de Gimnasia Laboral y pausas activas
Exámenes médicos ocupacionales 
Inducción de seguridad y salud en el trabajo</t>
  </si>
  <si>
    <t>Realizar actividades con guadaña</t>
  </si>
  <si>
    <t>Realizar actividades con motosierra</t>
  </si>
  <si>
    <t>Golpes, cortaduras, laseraciones, amputación</t>
  </si>
  <si>
    <t>Operación de sopladora, hidrolavadora, Fumigadora de motor, Caladora, Pulidora,Taladro manual,, Pistola de pintura, herramientas de mano, rotomartillo</t>
  </si>
  <si>
    <t>Operación de maquinaria astilladora</t>
  </si>
  <si>
    <t xml:space="preserve">Tecnica operativa
Operación con astilladora
</t>
  </si>
  <si>
    <t>Desplazamientos en las áreas de espacios abiertos. Exposición a ruido por uso de guadaña, motosierra, astilladora</t>
  </si>
  <si>
    <t>Cientifica
Manipulación de sustancias químicas para la instalación de fachada</t>
  </si>
  <si>
    <t>Inhalación de sustancias peligrosas para la salud</t>
  </si>
  <si>
    <t>Realizar actividades con herramientas manuales en áreas de cobertura vegetal Uso de palin , pala, Hoyadora, machete, Martillo, cincel, pulidora, taladro manual</t>
  </si>
  <si>
    <t>Realizar actividades con herramientas manuales para el mantenimiento de áreas, uso de rotomartillo</t>
  </si>
  <si>
    <t>Actividades de mantenimiento de instalaciones uso de herramientas manuales  Pulidora, taladro manual</t>
  </si>
  <si>
    <t>Operación de maquinaria vulcanizadora,</t>
  </si>
  <si>
    <t>Manipulación de piezas para instalaciones</t>
  </si>
  <si>
    <t>Elementos de protección personal guantes de seguridad, botas de seguridad, gafas de seguridad
Programa de Gimnasia Laboral y pausas activas
Exámenes médicos ocupacionales 
Inducción de seguridad y salud en el trabajo</t>
  </si>
  <si>
    <t>Operación de maquinaria motosierra, astilladora, tractor, dingo, minicargador, sopladora, hidrolavadora, Fumigadora de motor, vulcanizadora, plataforma de izaje de personas, rotomartillo, guadaña, esmeril</t>
  </si>
  <si>
    <t>Desplazamientos en las áreas de espacios abiertos. Realizar actividades con herramientas manuales para el mantenimiento de áreas, uso de segueta, serrucho, Caladora, Pulidora, Compresor, Taladro manual
 Exposición a ruido de guadaña, motosierra, astilladora, tractor, dingo, minicargador, sopladora</t>
  </si>
  <si>
    <t>Desplazamientos en las áreas de espacios abiertos. Realizar actividades con herramientas manuales para el mantenimiento de áreas, uso de segueta, serrucho, Caladora, Pulidora, Compresor, Taladro manual, taladro de arbol, Pistola de pintura, Tronzadora, herramientas de mano
 Exposición a ruido de guadaña, motosierra, astilladora, tractor, dingo, minicargador, sopladora, hidrolavadora</t>
  </si>
  <si>
    <t>Realizar actividades con herramientas manuales para el mantenimiento de áreas, uso de segueta, serrucho, Caladora, Pulidora, Taladro manual, Martillo, cincel</t>
  </si>
  <si>
    <t xml:space="preserve">Realizar actividades con herramientas manuales para el mantenimiento de áreas, Martillo, maceta, cincel, uso de segueta, serrucho, </t>
  </si>
  <si>
    <t>Realizar actividades con herramientas manuales para el mantenimiento de áreas, uso de segueta, serrucho, Caladora, Pulidora, Compresor, Taladro manual, Martillo, cincel</t>
  </si>
  <si>
    <t>Realizar actividades con herramientas manuales para el mantenimiento de áreas, uso de segueta, serrucho, Caladora, Pulidora, Compresor, Taladro manual, taladro de arbol, Pistola de pintura, Tronzadora, herramientas de mano, esmeril</t>
  </si>
  <si>
    <t>Elementos de protección personal gafas de seguridad, Ropa de trabajo, botas de seguridad, guantes de seguridad, casco de seguridad
Programa de Gimnasia Laboral y pausas activas
Exámenes médicos ocupacionales 
Inducción de seguridad y salud en el trabajo</t>
  </si>
  <si>
    <t>Mantenimiento de herramientas y equipos
Guarda de seguridad</t>
  </si>
  <si>
    <t>Exposición a proyección de la herramienta por partes sueltas
Proyección de piezas pequeñas</t>
  </si>
  <si>
    <t>Exposición a proyección de líquidos calientes</t>
  </si>
  <si>
    <t>Exposición a proyección de líquidos</t>
  </si>
  <si>
    <t>Quemaduras</t>
  </si>
  <si>
    <t>Lesiones en ojos, cara, quemaduras</t>
  </si>
  <si>
    <t>Operación de sopladora, hidrolavadora, Pistola de pintura</t>
  </si>
  <si>
    <t>Operación de fumigadora de motor</t>
  </si>
  <si>
    <t>Exposición a energía eléctrica</t>
  </si>
  <si>
    <t>Electrocución</t>
  </si>
  <si>
    <t>Verificación del área de trabajo</t>
  </si>
  <si>
    <t>Señalización áreas de trabajo
Verificación del área de trabajo</t>
  </si>
  <si>
    <t>Areas Operativas (Torres de energia)</t>
  </si>
  <si>
    <t>Señalización de peligros</t>
  </si>
  <si>
    <t>Distanciamiento entre torres de energía</t>
  </si>
  <si>
    <t>Tránsito cerca a torres de energía</t>
  </si>
  <si>
    <t>Elementos de protección personal gafas de seguridad, Ropa de trabajo, botas de seguridad, guantes de seguridad
Programa de Gimnasia Laboral y pausas activas
Exámenes médicos ocupacionales 
Inducción de seguridad y salud en el trabajo
ATS</t>
  </si>
  <si>
    <t>FENOMENOS NATURALES
Sismo</t>
  </si>
  <si>
    <t>FENOMENOS NATURALES
Inundaciones</t>
  </si>
  <si>
    <t>TECNOLOGICO
Incendio</t>
  </si>
  <si>
    <t>CONDICIONES DE SEGURIDAD
Eléctrico</t>
  </si>
  <si>
    <t>CONDICIONES DE SEGURIDAD
Radiaciones No Ionizantes</t>
  </si>
  <si>
    <t>FÍSICO
Temperaturas extremas</t>
  </si>
  <si>
    <t>Abrir y cerrar puerta de nevera, ingresar materiales en nevera</t>
  </si>
  <si>
    <t xml:space="preserve">Ingresar a cuarto frio </t>
  </si>
  <si>
    <t>Areas Operativas (Laboratorio)</t>
  </si>
  <si>
    <t>Mantenimiento de equipos, mantener puerta cerrada</t>
  </si>
  <si>
    <t>Congelación de tejidos, efectos en el sistema cardiovascular, hipotermia, problemas respiratorios y cardiovasculares</t>
  </si>
  <si>
    <t>Choque térmico, hipotermia, problemas respiratorios y cardiovasculares</t>
  </si>
  <si>
    <t>Exposición a frío ingreso de materiales en nevera a temperaturas inferiores a -20 grados celsius</t>
  </si>
  <si>
    <t>Exposición a frío temperaturas inferiores a -19 grados Celsius en neveras</t>
  </si>
  <si>
    <t>Exposición a frío -80 grados celsius</t>
  </si>
  <si>
    <t>Elementos de protección personal, ropa de trabajo, guantes de seguridad para temperaturas bajas
Programa de Gimnasia Laboral y pausas activas
Exámenes médicos ocupacionales 
Inducción de seguridad y salud en el trabajo</t>
  </si>
  <si>
    <t>Elementos de protección personal, ropa de trabajo
Prohibición de trabajos bajo la lluvia
Programa de Gimnasia Laboral y pausas activas
Exámenes médicos ocupacionales 
Inducción de seguridad y salud en el trabajo</t>
  </si>
  <si>
    <t>Inspección de seguridad uso de elementos de protección personal
Capacitación de seguridad exposición a bajas temperaturas
Seguimientos médicos laborales a trabajadores
Definir normas de seguridad para trabajos en bajas temperaturas
Instalar señalización de seguridad para exposición abajas temperaturas</t>
  </si>
  <si>
    <t>Inspección de seguridad uso de elementos de protección personal
Capacitación de seguridad exposición a bajas temperaturas
Seguimientos médicos laborales a trabajadores
Definir normas de seguridad para trabajos en bajas temperaturas
Instalar señalización de seguridad para exposición abajas temperaturas
Implementar formato de tiempos de exposición a la actividad</t>
  </si>
  <si>
    <t>Proyección de sustancias químicas en diferentes partes del cuerpo
Intoxicación con sustancias químicas
Conato, quemaduras</t>
  </si>
  <si>
    <t>Proyección de sustancias químicas en diferentes partes del cuerpo
Intoxicación con sustancias químicas
Quemaduras</t>
  </si>
  <si>
    <t>Recipientes cerrados
Traslado de sustancias en recipientes pequeños</t>
  </si>
  <si>
    <t>Etiquetado y rotulado de sustancias químicas
Fichas de datos de seguridad
Estanteria para almacenamiento de recipientes
Bandejas de contención para derrames
Kit para el manejo de derrames</t>
  </si>
  <si>
    <t>Traslado de sustancias en recipientes pequeños
Recipientes cerrados
Estanteria para almacenamiento de recipientes</t>
  </si>
  <si>
    <t>Manipulación de sustancias líquidas tóxicas</t>
  </si>
  <si>
    <t>Manipulación de sustancias líquidas inflamables</t>
  </si>
  <si>
    <t>Manipulación de sustancias líquidas peligrosas para la salud</t>
  </si>
  <si>
    <t>Manipulación de sustancias líquidas corrosivas</t>
  </si>
  <si>
    <t>Brigada de emergencias
Plan de emergencias y contingencias
Elementos de protección personal, 
Exámenes médicos ocupacionales 
Inducción de seguridad y salud en el trabajo
Procedimiento para el manejo de derrames</t>
  </si>
  <si>
    <t>Tecnica operativa
Suministro combustibles a equipos</t>
  </si>
  <si>
    <t>Tanques de almacenamiento de combustibles
Etiquetado y rotulado de sustancias químicas
Fichas de datos de seguridad</t>
  </si>
  <si>
    <t>Tanques de combustibles</t>
  </si>
  <si>
    <t>Brigada de emergencias
Plan de emergencias y contingencias
Elementos de protección personal, 
Exámenes médicos ocupacionales 
Inducción de seguridad y salud en el trabajo
Procedimiento para el manejo de derrames
Procedimiento descargue de combustible</t>
  </si>
  <si>
    <t>Quemaduras, incendio</t>
  </si>
  <si>
    <t>Etiquetado y rotulado de sustancias químicas
Fichas de datos de seguridad</t>
  </si>
  <si>
    <t>Tecnica operativa
Almacenamiento y manipulación de cilindros de gas</t>
  </si>
  <si>
    <t>Brigada de emergencias
Plan de emergencias y contingencias
Elementos de protección personal, 
Inducción de seguridad y salud en el trabajo
Procedimiento para el manejo de derrames</t>
  </si>
  <si>
    <t>Brigada de emergencias
Plan de emergencias y contingencias
Elementos de protección personal,  
Inducción de seguridad y salud en el trabajo
Procedimiento para el manejo de derrames</t>
  </si>
  <si>
    <t>Brigada de emergencias
Plan de emergencias y contingencias
Elementos de protección personal, 
Inducción de seguridad y salud en el trabajo
Procedimiento para el manejo de derrames
Procedimiento descargue de combustible
lista de chequeo descargue de combustible</t>
  </si>
  <si>
    <t>Brigada de emergencias
Plan de emergencias y contingencias
Elementos de protección personal, 
Inducción de seguridad y salud en el trabajo</t>
  </si>
  <si>
    <t>Almacenamiento de sustancias líquidas inflamables</t>
  </si>
  <si>
    <t>Organización de cilindros de gas</t>
  </si>
  <si>
    <t>Etiquetado y rotulado
Organización de Tanques de combustibles 
Puesta a tierra para vehiculo descargar combustible</t>
  </si>
  <si>
    <t>Recipientes cerrados
Estanteria para almacenamiento de recipientes</t>
  </si>
  <si>
    <t>Etiquetado y rotulado de sustancias químicas
Fichas de datos de seguridad
Organización de cilindros de gas comprimido</t>
  </si>
  <si>
    <t>Realizar actividades con herramientas manuales en áreas de cobertura vegetal</t>
  </si>
  <si>
    <t>Golpes, fracturas, Muerte</t>
  </si>
  <si>
    <t>Exposición a Incendio forestal</t>
  </si>
  <si>
    <t>Trabajo en áreas con ventilación natural
Ubicación de extintores</t>
  </si>
  <si>
    <t>Almacenamiento de combustibles en áreas alejadas de áreas administrativas
Inspecciones de seguridad</t>
  </si>
  <si>
    <t>Brigada de emergencias
Plan de emergencias y contingencias
Procedimientos operativos normalizados
Elementos de protección personal, 
Inducción de seguridad y salud en el trabajo
Procedimiento operatio normalizado conato, incendio</t>
  </si>
  <si>
    <t>Brigada de emergencias
Plan de emergencias y contingencias
Elementos de protección personal, 
Inducción de seguridad y salud en el trabajo
Procedimiento para el manejo de derrames
Procedimiento operatio normalizado conato</t>
  </si>
  <si>
    <t>Brigada de emergencias
Plan de emergencias y contingencias
Elementos de protección personal,  
Inducción de seguridad y salud en el trabajo
Procedimiento para el manejo de derrames
Procedimiento operatio normalizado conato</t>
  </si>
  <si>
    <t>Brigada de emergencias
Plan de emergencias y contingencias
Elementos de protección personal, 
Inducción de seguridad y salud en el trabajo
Procedimiento para el manejo de derrames
Procedimiento descargue de combustible
lista de chequeo descargue de combustible
Procedimiento operatio normalizado conato</t>
  </si>
  <si>
    <t>Brigada de emergencias
Plan de emergencias y contingencias
Elementos de protección personal, 
Inducción de seguridad y salud en el trabajo
Procedimiento operatio normalizado conato</t>
  </si>
  <si>
    <t>Trabajos en zonas exteriores cerca al árbolado</t>
  </si>
  <si>
    <t>Poda de arbolado que se encuentra en riesgo de caída</t>
  </si>
  <si>
    <t>Señalización de áreas donde se encuentra arbolado en riesgo de caída</t>
  </si>
  <si>
    <t>Brigada de emergencias
Plan de emergencias y contingencias 
Inducción de seguridad y salud en el trabajo
Procedimiento operativo normalizado caída de arbolado</t>
  </si>
  <si>
    <t>Elementos de protección personal, gafas de seguridad, guantes, bata
Inducción de seguridad y salud en el trabajo
Procedimiento operatio normalizado fuga de gas propano</t>
  </si>
  <si>
    <t>Brigada de emergencias
Plan de emergencias y contingencias
Elementos de protección personal, 
Inducción de seguridad y salud en el trabajo
Procedimiento operatio normalizado fuga de gas propano</t>
  </si>
  <si>
    <t>CONDICIONES DE SEGURIDAD
Trabajo en alturas</t>
  </si>
  <si>
    <t>Actividades de mantenimiento en alturas</t>
  </si>
  <si>
    <t>Manipulación de herramientas, acceso por escalera</t>
  </si>
  <si>
    <t>Actividades en Domo</t>
  </si>
  <si>
    <t>Elementos de protección personal, careta de protección con filtro, gafas de seguridad
Exámenes médicos ocupacionales 
Inducción de seguridad y salud en el trabajo
Programa de riesgo quimico</t>
  </si>
  <si>
    <t>Elementos de protección personal, ropa de trabajo, Mascarilla de protección, gafas de seguridad
Exámenes médicos ocupacionales 
Inducción de seguridad y salud en el trabajo
Programa de riesgo quimico</t>
  </si>
  <si>
    <t>Brigada de emergencias
Plan de emergencias y contingencias
Elementos de protección personal, guantes, bata
Exámenes médicos ocupacionales 
Inducción de seguridad y salud en el trabajo
Programa de riesgo quimico</t>
  </si>
  <si>
    <t>Elementos de protección personal, guantes, bata, gafas de seguridad
Exámenes médicos ocupacionales 
Inducción de seguridad y salud en el trabajo
Programa de riesgo quimico</t>
  </si>
  <si>
    <t>Elementos de protección personal, gafas de seguridad, guantes, bata
Exámenes médicos ocupacionales 
Inducción de seguridad y salud en el trabajo
Programa de riesgo quimico</t>
  </si>
  <si>
    <t>Elementos de protección personal, gafas de seguridad, guantes de caucho,
Exámenes médicos ocupacionales 
Inducción de seguridad y salud en el trabajo
Programa de riesgo quimico</t>
  </si>
  <si>
    <t>Elementos de protección personal, gafas de seguridad, guantes de caucho, respirador con filtro
Exámenes médicos ocupacionales 
Inducción de seguridad y salud en el trabajo
Programa de riesgo quimico</t>
  </si>
  <si>
    <t>Elementos de protección personal, guantes, ropa de trabajo, respirador con filtro, gafas de seguridad
Exámenes médicos ocupacionales 
Inducción de seguridad y salud en el trabajo
Programa de riesgo quimico</t>
  </si>
  <si>
    <t>Elementos de protección personal, ropa de trabajo, Mascarilla de protección
Exámenes médicos ocupacionales 
Inducción de seguridad y salud en el trabajo
Programa de riesgo quimico</t>
  </si>
  <si>
    <t>Elementos de protección personal, gafas de seguridad, guantes de caucho
Exámenes médicos ocupacionales 
Inducción de seguridad y salud en el trabajo
Programa de riesgo quimico</t>
  </si>
  <si>
    <t>Brigada de emergencias
Plan de emergencias y contingencias
Elementos de protección personal, guantes, ropa de trabajo
Exámenes médicos ocupacionales 
Inducción de seguridad y salud en el trabajo
Programa de riesgo quimico</t>
  </si>
  <si>
    <t>Brigada de emergencias
Plan de emergencias y contingencias
Elementos de protección personal especial, guantes, ropa de trabajo, respirador con filtro
Exámenes médicos ocupacionales 
Inducción de seguridad y salud en el trabajo
Programa de riesgo quimico</t>
  </si>
  <si>
    <t>Elementos de protección personal, ropa de trabajo, Mascarilla de protección, careta de soldador
Exámenes médicos ocupacionales 
Inducción de seguridad y salud en el trabajo
Programa de riesgo quimico</t>
  </si>
  <si>
    <t>Elementos de protección personal, ropa de trabajo, gafas de seguridad
Exámenes médicos ocupacionales 
Inducción de seguridad y salud en el trabajo
Programa de riesgo quimico</t>
  </si>
  <si>
    <t>Elementos de protección personal, ropa de trabajo, Mascara completa con filtro
Exámenes médicos ocupacionales 
Inducción de seguridad y salud en el trabajo
Programa de riesgo quimico</t>
  </si>
  <si>
    <t>Areas Operativas (Laboratorio
Herbario)</t>
  </si>
  <si>
    <t>Inhalación de sustancias peligrosas para la salud nitrogeno</t>
  </si>
  <si>
    <t>Almacenamiento de gases comprimidos nitrogeno</t>
  </si>
  <si>
    <t>Organización de áreas de trabajo
Limpieza de materiales, herramientas, materia prima (Vegetal)</t>
  </si>
  <si>
    <t>Elementos de protección personal bata, tapa bocas, guantes de seguridad
Exámenes médicos ocupacionales 
Inducción de seguridad y salud en el trabajo
Guardian</t>
  </si>
  <si>
    <t>CONDICIONES DE SEGURIDAD
Locativo</t>
  </si>
  <si>
    <t>CONDICIONES DE SEGURIDAD
Locativo almacenamiento</t>
  </si>
  <si>
    <t>Almacenamiento de agua en tanques de reseva</t>
  </si>
  <si>
    <t>Recolección de agua en tanque
Retiro de agua en recipientes pequeños</t>
  </si>
  <si>
    <t>Ahogamiento</t>
  </si>
  <si>
    <t>Instalar tapa de recipiente</t>
  </si>
  <si>
    <t>Socialización de las recomendaciones de seguridad a los trabajadores que realizan las actividades con los tanques de agua
Demarcación y señalización del área de almacenamiento de recipientes de almacenamiento de agua</t>
  </si>
  <si>
    <t>Señalización y demarcación de áreas</t>
  </si>
  <si>
    <t>Inspección y certificación anual de equipos</t>
  </si>
  <si>
    <t>Ascenso y desnsenso por cuerdas, escaleras, anclajes moviles</t>
  </si>
  <si>
    <t>Caídas en altura, politraumatismos, golpes</t>
  </si>
  <si>
    <t>Caídas en altura, politraumatismos, golpes, sindrome orteostatico</t>
  </si>
  <si>
    <t>CONDICIONES DE SEGURIDAD
Locativo superficies irregulares</t>
  </si>
  <si>
    <t>Inducción de seguridad y salud en el trabajo</t>
  </si>
  <si>
    <t>Inspecciones de seguridad
Mantenimiento de áreas</t>
  </si>
  <si>
    <t>Puntos de anclaje</t>
  </si>
  <si>
    <t>Areas Operativas (Rosaleda)</t>
  </si>
  <si>
    <t>Enfermedades respiratorias, Enfermedades en diferentes organos del cuerpo</t>
  </si>
  <si>
    <t>Científica
Aplicación para control fitosanitario</t>
  </si>
  <si>
    <t>Elementos de protección personal, guantes, bata, gafas de seguridad, Respirador
Exámenes médicos ocupacionales 
Inducción de seguridad y salud en el trabajo
Programa de riesgo quimico</t>
  </si>
  <si>
    <t xml:space="preserve">Actividad de Recolección de material vegetal producto de guadaña con carretilla </t>
  </si>
  <si>
    <t>Hidrolavadora</t>
  </si>
  <si>
    <t>Areas Operativas (Páramo)</t>
  </si>
  <si>
    <t>Páramo</t>
  </si>
  <si>
    <t>Condiciones de seguridad</t>
  </si>
  <si>
    <t>Biomecánicos</t>
  </si>
  <si>
    <t>Fenómenos
naturales*</t>
  </si>
  <si>
    <t>Locativo (almacenamiento,
superficies de trabajo
(irregularidades, deslizantes,
con diferencia del nivel)
condiciones de orden y aseo,
caídas de objeto).</t>
  </si>
  <si>
    <t>Eléctrico (alta y baja tensión,
estática)</t>
  </si>
  <si>
    <t>Gestión organizacional (estilo de mando,
pago, contratación, participación,
inducción y capacitación, bienestar
social, evaluación del desempeño,
manejo de cambios)</t>
  </si>
  <si>
    <t>Características de la organización del
trabajo (comunicación, tecnología,
organización del trabajo, demandas
cualitativas y cuantitativas de la labor</t>
  </si>
  <si>
    <t>Características del grupo social del
trabajo (relaciones, cohesión, calidad de
interacciones, trabajo en equipo</t>
  </si>
  <si>
    <t>Condiciones de la tarea (carga mental,
contenido de la tarea, demandas
emocionales, sistemas de control,
definición de roles, monotonía, etc).</t>
  </si>
  <si>
    <t>Interfase persona tarea (conocimientos,
habilidades con relación a la demanda
de la tarea, iniciativa, autonomía y
reconocimiento, identificación de la
persona con la tarea y la organización</t>
  </si>
  <si>
    <t>Jornada de trabajo (pausas, trabajo
nocturno, rotación, horas extras,
descansos)</t>
  </si>
  <si>
    <t>Acoso sexual</t>
  </si>
  <si>
    <t xml:space="preserve">Areas Operativas </t>
  </si>
  <si>
    <t>Servicios de seguridad y vigilancia.</t>
  </si>
  <si>
    <t>Guardas de seguridad</t>
  </si>
  <si>
    <t>Lesiones físicas, muerte, estrés postraumático, ansiedad, miedo.</t>
  </si>
  <si>
    <t>Caídas al mismo y diferente nivel, golpes contra objetos, fracturas, esguinces, contusiones, atrapamientos, lesiones por caída de objetos.</t>
  </si>
  <si>
    <t>Electrocución, quemaduras, paro cardiorrespiratorio, daño neurológico, incendios o explosiones, muerte.</t>
  </si>
  <si>
    <t>Estrés laboral, desmotivación, baja productividad, conflictos laborales, rotación de personal, síndrome de burnout.</t>
  </si>
  <si>
    <t>Dolor lumbar y cervical, trastornos musculoesqueléticos (TME), lesiones osteomusculares, fatiga física.</t>
  </si>
  <si>
    <t>Golpe de calor, deshidratación, hipotermia, fatiga, disminución del rendimiento.</t>
  </si>
  <si>
    <t>Enfermedades infecciosas, incapacidad temporal, contagio masivo, complicaciones respiratorias.</t>
  </si>
  <si>
    <t>Infecciones, enfermedades gastrointestinales o respiratorias.</t>
  </si>
  <si>
    <t>Reacciones alérgicas, dolor e inflamación, infecciones.</t>
  </si>
  <si>
    <t>Lesiones por colapso estructural, atrapamientos, muerte.</t>
  </si>
  <si>
    <t>Postura (prologada
mantenida)</t>
  </si>
  <si>
    <t>Fluidos y excrementos</t>
  </si>
  <si>
    <t>Tecnológico por bala de oxigeno (explosión, fuga,derrame, incendio)</t>
  </si>
  <si>
    <t>Salud mental</t>
  </si>
  <si>
    <t>Manipulación manual
de cargas</t>
  </si>
  <si>
    <t>Esfuerzo fisico (empujar pacientes)</t>
  </si>
  <si>
    <t>Fatiga visual por uso de pantallas por tiempo prolongado.</t>
  </si>
  <si>
    <t>Iluminación (luz
visible por exceso o
deficiencia)</t>
  </si>
  <si>
    <t>Químico</t>
  </si>
  <si>
    <t>Gas a presión, alcohol.</t>
  </si>
  <si>
    <t>Atención a personal interno o externo que requiera el servicio de enfermeria.</t>
  </si>
  <si>
    <t>Locativo superficies de trabajo
(irregularidades, deslizantes,
con diferencia del nivel)
condiciones de orden y aseo, almacenamiento,
caídas de objetos).</t>
  </si>
  <si>
    <t>VIH, hepatitis B/C, gastroenteritis, afecciones respiratorias y erupciones cutáneas</t>
  </si>
  <si>
    <t>Quemaduras, muerte.</t>
  </si>
  <si>
    <t>Tecnológico (explosión, fuga,
derrame, incendio)</t>
  </si>
  <si>
    <t>Polvos orgánicos
inorgánicos</t>
  </si>
  <si>
    <t>Material
particulado</t>
  </si>
  <si>
    <t>Almacenista</t>
  </si>
  <si>
    <t>Recibir y entregar material del almacen.</t>
  </si>
  <si>
    <t>Vibración (cuerpo
entero, segmentaria)</t>
  </si>
  <si>
    <t>Servicio de cafeteria y restaurante</t>
  </si>
  <si>
    <t>Prestar servicio de cafeteria y restaurante a personal interno y externo del JBB.</t>
  </si>
  <si>
    <t xml:space="preserve">Servicio de limpieza de tanques de agua subterráneos </t>
  </si>
  <si>
    <t>Ansiedad, depresión, trastorno de estrés postraumático, síndrome de burnout.</t>
  </si>
  <si>
    <t>FÍSICO</t>
  </si>
  <si>
    <t>Inundación (características propias del Parque Industrial los Lagartos y cercanía de Rio Arzobispo)</t>
  </si>
  <si>
    <t>Líquidos (Nieblas y rocíos, manejo de productos de aseo)</t>
  </si>
  <si>
    <t>Eléctrico (toma corriente, nevera, microondas).</t>
  </si>
  <si>
    <t>Movimiento repetitivo (Posibilidad de lesiones por movimientos repetitivos en mano, brazo y cuello)</t>
  </si>
  <si>
    <t xml:space="preserve">Tecnológico (incendio) </t>
  </si>
  <si>
    <t>Prestar servicio de limpieza de tanques de agua subterráneos.</t>
  </si>
  <si>
    <t>Prestar servicios de limpieza para todas las áreas del JBB.</t>
  </si>
  <si>
    <t xml:space="preserve">infecciones (micosis), reacciones alérgicas y efectos tóxicos </t>
  </si>
  <si>
    <t>Lumbalgias, hernias discales, ciática, distensiones musculares, fatiga física y lesiones articulares en espalda, cuello y extremidades</t>
  </si>
  <si>
    <t>Trastornos musculoesqueléticos (TME), fatiga muscular, dolor crónico, inflamación de tendones, síndrome del túnel carpiano y lesiones lumbares.</t>
  </si>
  <si>
    <t>Fatiga muscular, dolor en espalda, cuello y extremidades, y trastornos musculoesqueléticos como tendinitis, atrapamientos nerviosos y lumbalgias.</t>
  </si>
  <si>
    <t>Trastornos musculoesqueléticos.</t>
  </si>
  <si>
    <t>Tensión ocular, visión borrosa, sequedad y dolor en la cabeza, cuello, hombros y espalda.</t>
  </si>
  <si>
    <t>Asfixia por deficiencia de oxígeno, intoxicación por gases tóxicos, ahogamiento, explosiones e incendios.</t>
  </si>
  <si>
    <t>Tecnológico: Falla en la motobomba (Inundación).</t>
  </si>
  <si>
    <t>Ahogamiento, electrocución.</t>
  </si>
  <si>
    <t>Locativo (almacenamiento, condiciones de orden y aseo,
caídas de objeto).</t>
  </si>
  <si>
    <t>Golpes contra objetos, fracturas, esguinces, contusiones, atrapamientos, lesiones por caída de objetos.</t>
  </si>
  <si>
    <t>Cortes, amputaciones, atrapamientos, aplastamientos, golpes, pinchazos, fricciones (abrasiones).</t>
  </si>
  <si>
    <t>Mecánico (herramientas, materiales)</t>
  </si>
  <si>
    <t>Mecánico (elementos de
máquinas, herramientas, piezas
a trabajar, materiales
proyectados sólidos o fluidos)</t>
  </si>
  <si>
    <t>Quemaduras, intoxicación, muerte.</t>
  </si>
  <si>
    <t>Quemaduras, intoxicación por humos de combustión, muerte.</t>
  </si>
  <si>
    <t xml:space="preserve">Sismo </t>
  </si>
  <si>
    <t xml:space="preserve">Aplastamiento, atrapamiento, fractura, muerte. </t>
  </si>
  <si>
    <t>Electrocución, atrapamiento, caídas, enfermedades infecciosas por aguas contaminadas.</t>
  </si>
  <si>
    <t>Disconfort termico
Temperaturas
extremas (calor y
frío)</t>
  </si>
  <si>
    <t xml:space="preserve">Fatiga visual, estrés. </t>
  </si>
  <si>
    <t>Problemas vasculares periféricos y neurosensoriales.</t>
  </si>
  <si>
    <t>Quemaduras.</t>
  </si>
  <si>
    <t>Accidentes de tránsito: Traslados internos en bicicleta.</t>
  </si>
  <si>
    <t>Lesiones fisicas, traumas, fracturas.</t>
  </si>
  <si>
    <t>Incendio, explosión</t>
  </si>
  <si>
    <t>Enfermedades pulmonares, alergias, asma.</t>
  </si>
  <si>
    <t>Cilindro de gas</t>
  </si>
  <si>
    <t>Irritación de vías respiratorias ,
Rinitis y Bronquitis, asma ocupacional, enfermedades pulmonares.</t>
  </si>
  <si>
    <t>Alergias respiratorias y dérmicas, Irritación de piel y ojos, infecciones respiratorias.</t>
  </si>
  <si>
    <t xml:space="preserve">Combustible utilizado para el funcionamiento de la motobomba. </t>
  </si>
  <si>
    <t>Asfixia, intoxicación, cefalea, irritación de vías respiratorias, dermatitis, incendio, explosión.</t>
  </si>
  <si>
    <t>Irritación de vías respiratorias, dermatitis, intoxicación, alergias, quemaduras.</t>
  </si>
  <si>
    <t>Mecánico (herramientas de cocina)</t>
  </si>
  <si>
    <t>No identficado</t>
  </si>
  <si>
    <t>Silla</t>
  </si>
  <si>
    <t>No identificado.</t>
  </si>
  <si>
    <t xml:space="preserve">Realizar mantenimientos preventivos y correctivos a medios de transporte utilizados. </t>
  </si>
  <si>
    <t xml:space="preserve">Implementar Plan Estratégico de Seguridad Vial PESV.
Continuar con los proceso de capacitacion en seguridad vial.
Campañas de seguridad víal para todos los actores viales.
</t>
  </si>
  <si>
    <t xml:space="preserve">Capacitación de medidas de prevención frente al riesgo Biológico.
Realizar campañas de lavado y desinfección frecuente de manos.
</t>
  </si>
  <si>
    <t>Recomendar uso de tapabocas en caso de síntomas gripales.</t>
  </si>
  <si>
    <t>Elementos de protección para uso de bicicleta.</t>
  </si>
  <si>
    <r>
      <t xml:space="preserve">Formato: </t>
    </r>
    <r>
      <rPr>
        <sz val="10"/>
        <rFont val="Gill Sans MT"/>
        <family val="2"/>
      </rPr>
      <t xml:space="preserve">Matriz de Identificación de Peligros, Evaluación y Valoración de Riesgos </t>
    </r>
  </si>
  <si>
    <t xml:space="preserve">Incluir a contratistas en sesiones de pausas activas.
Capacitación en manejo de pacientes.
Movilización conjunta de pacientes (mínimo dos personas).
Protocolo de trabajo seguro para manipulación de pacientes. 
Realización de pausas activas durante la jornada laboral.
</t>
  </si>
  <si>
    <t>Se recomeinda el uso de herramientas ergonómicas para evitar posturas forzadas.
Solicitar protocolo de trabajo seguro para la realización de labores en espacios confirnados.
Capacitación en autocuidado y prevención del riesgo ergonómico por esfuerzo.</t>
  </si>
  <si>
    <t>Solicitar matriz EPPs contratista.</t>
  </si>
  <si>
    <t>Ver matriz EPPs.</t>
  </si>
  <si>
    <t>Incluir a contratistas en sesiones de pausas activas.
Capacitación en manipulación manual de cargas.
Movilización conjunta de pacientes (mínimo dos personas).</t>
  </si>
  <si>
    <t>Realización de pausas activas durante la jornada laboral.
Realizar rotación de tareas para evitar sobrecarga muscular.
Capacitación en higiene postural y uso de herramientas ergonómicas.</t>
  </si>
  <si>
    <t>Realización de pausas activas durante la jornada laboral.
Capacitación en higiene postural y uso de herramientas ergonómicas.</t>
  </si>
  <si>
    <t xml:space="preserve">Realizar pausas activas durante la jornada laboral.
Realizar uso de herramientas ergonómicas.
Rotar actividades laborales con el fin de evitar fatiga muscular.
</t>
  </si>
  <si>
    <t>Postrura forzada fuera de los angulos de confot</t>
  </si>
  <si>
    <t xml:space="preserve">Solicitar evidencias controles contratistas de seguimiento al SVE Riesgo biomecánico.
Inetgrar a los trabajadores en actividades de capacitación y pausas activas.
</t>
  </si>
  <si>
    <t xml:space="preserve">Seguimiento al SVE Riesgo biomecánico.
Continuar con la ejecución de las pausas activas.
Capacitación en higiene postural.
</t>
  </si>
  <si>
    <t>Sensibilizacion en la manipulación de equipos electrónicos, sobrecarga de tomas de corriente, conexión permanente de cargadores de PC / Celulares.
Seguimiento al cumplimiento del programa de mantenimiento de instalaciones y equipos.
Capacitación en autocuidado y prevención de riesgos.
Garantizar continuidad en inspecciones de seguridad.
Mantener mecanismo de reporte de actos y condiciones inseguras por parte de los trabajadores y contratistas.</t>
  </si>
  <si>
    <t>Reemplazar el cableado de los equipos, maquinas o herramientas cuando se encuentren deteriorados.</t>
  </si>
  <si>
    <t>Realizar mantenimiento al cableado de los equipos, etc., y verificar que el cableado se encuentre recogido.
Garantizar el aislamiento eléctrico, de todos los cables activos.
Encauchetar o canalizar cableado expuesto. 
No generar sobrecarga de conexiones.</t>
  </si>
  <si>
    <t>Matriz EPPs contratista.</t>
  </si>
  <si>
    <t xml:space="preserve">Solicitar protocolo de trabajo seguro.
Permiso de trabajo.
ATS.
Desconectar y bloquear toda fuente de energía.
Usar herramientas de bajo voltaje o neumáticas.
Asegurar la puesta a tierra para evitar electricidad estática. </t>
  </si>
  <si>
    <t>Espacios confinados (limpieza de tanques)</t>
  </si>
  <si>
    <t>Procedimiento de trabajo seguro.
Certificado competencia del trabajador espacios confinados.
Permiso de trabajo.
ATS.
Plan de emergencias/rescate.</t>
  </si>
  <si>
    <t>Matriz de EPPs contratista.</t>
  </si>
  <si>
    <t>Solicitar protocolo de trabajo seguro para el manejo de herrameintas utilizadas.
Capacitación manejo seguro de herramientas.</t>
  </si>
  <si>
    <t>Mantenimiento preventivo de herramientas.</t>
  </si>
  <si>
    <t>*Formación en inteligencia emocional (manejo de conflictos)
*No portar elementos de valor ostentosos, uso de comunicación vía radio o celular para reporte de ubicación.</t>
  </si>
  <si>
    <t>*Cámaras dentro del Jardin Botanico.
* Linea telefonica del cuadrante.
* Apoyo del personal de vigilancia.
* Charlas de autoprotecciòn y reacción en caso de alguna emergencia pública.</t>
  </si>
  <si>
    <t>*Formación en inteligencia emocional (manejo de conflictos)
*Recomendaciones de seguridad: No portar elementos de valor ostentosos, uso de comunicación vía radio o celular para reporte de ubicación.</t>
  </si>
  <si>
    <t>*Formación en inteligencia emocional (manejo de conflictos).
**Recomendaciones de seguridad: No portar elementos de valor ostentosos, uso de comunicación vía radio o celular para reporte de ubicación.</t>
  </si>
  <si>
    <t xml:space="preserve"> Procolos de seguridad .
 Uso de radio. 
 Capacitaciòn (autoprotecciòn, inteligencia emocional, manejo de conflictos).
 Identificaciòn de policia en las zonas publicas. 
Capacitación en prevencion del riesgo púbico
Implementar programa de riesgo publico
Socialización de procedimientos operativos normalizados para riesgo público. 
</t>
  </si>
  <si>
    <t>Públicos (Robos, atracos,
asaltos, atentados, desorden
público, etc): Exposición a situaciones de violencia de origen social que pueden afectar la integridad física, mental o los bienes de la empresa y sus trabajadores en el ejercicio de sus funciones, dentro del Jardin, ya que se recibe visitantes.</t>
  </si>
  <si>
    <t xml:space="preserve">Garantizar mantenimiento a los elementos de emergencia y control de incendios (extintores, alarmas, splinkers, etc)
Mantenimiento preventivo de máquinas, equipos, herramientas y conexiones eléctricas. </t>
  </si>
  <si>
    <t xml:space="preserve">Mantener actualizado el plan de prevención y preparación de emergencias de acuerdo con las disposiciones del decreto 1072 de 2015
Mantener actualizado el análisis de vulnerabilidad para todos los centros de trabajo
DIvulgar plan de emergencias.
Continuar con procesos de capacitación para la brigada de emergencias para la atención de incendios, primeros auxilios y evacuación.
Garantizar continuidad en mantenimiento e inspecciones de extintores y equipos de emergencias con participación de la brigada de emergencias
Establecer planes de ayuda mutua.
Verificar que el almacenamiento de materiales se realice en lugares apropiados, seguros y separados entre si para evitar reacciones por mezcla entre elementos.
</t>
  </si>
  <si>
    <t xml:space="preserve">
Garantizar cumplimiento de programa de mantenimiento y limpieza de luminarias. </t>
  </si>
  <si>
    <t>No identificado</t>
  </si>
  <si>
    <t xml:space="preserve">Mantenimiento preventivo de máquinas, equipos y herramientas de trabajo. </t>
  </si>
  <si>
    <t>Diseño de protocolo de trabajo seguro.
Capacitación en autocuidado y percepción del riesgo.
Inspecciones de seguridad a máquinas, equipos y herramientas.</t>
  </si>
  <si>
    <t>Pausas activas.
Mantener hidratación constante.
Uso de ropa adecuada.
Capacitación en prevención del riesgo.</t>
  </si>
  <si>
    <t>Temperaturas (Contacto con superficies calientes en cocina/Manejo de grecas para tinto).</t>
  </si>
  <si>
    <t>Temperaturas (Contacto con superficies calientes en cocina).</t>
  </si>
  <si>
    <t>Mantenimiento preventivo de equipos y herramientas.</t>
  </si>
  <si>
    <t xml:space="preserve">Realizar pausas activas durante la labor.
Colocar soportes o alfombras aislantes de vibraciones para equipos. 
Utilizar mangos, fundas o empuñaduras antivibratorias en herramientas manuales.
Capacitación en prevención del riesgo.
</t>
  </si>
  <si>
    <t xml:space="preserve">
Seguimiento e implementación recomendaciones resultrados bateria riesgo psicosocial (Plan de intervención).
Plan de capacitación de acuerdo a los resultados.
Actividades de bienestar laboral..
</t>
  </si>
  <si>
    <t>Funcionamiento comité de convivencia laboral.
Capcitación en prevención del acoso laboral y sexual.
Campañas de prevención del acoso laboral y sexual.</t>
  </si>
  <si>
    <t xml:space="preserve">Implementar programa de salud mental.
Realizar campañas de prevención y salud mental.
</t>
  </si>
  <si>
    <t>Procedimientos de almacenamiento y manipulación.
Limpieza periódica (no barrido en seco).</t>
  </si>
  <si>
    <t>Sistemas de ventilación o extracción localizada.
Humectación de superficies para evitar dispersión.</t>
  </si>
  <si>
    <t>Sistemas de ventilación o extracción localizada.</t>
  </si>
  <si>
    <t xml:space="preserve">Incluir señalización de sustancias inflamables.
Mantener hojas de seguridad.
Capacitación en prevención del riesgo y hojas de seguridad. </t>
  </si>
  <si>
    <t>Mantener hojas de seguridad.
Capacitación en prevención del riesgo y hojas de seguridad. 
Protocolo de trabajo seguro.</t>
  </si>
  <si>
    <t>II</t>
  </si>
  <si>
    <t>III</t>
  </si>
  <si>
    <t>Mejorable</t>
  </si>
  <si>
    <t>I</t>
  </si>
  <si>
    <t>No Aceptable</t>
  </si>
  <si>
    <t>IV</t>
  </si>
  <si>
    <t>Aceptable</t>
  </si>
  <si>
    <t xml:space="preserve">BIOMECÁNICO
Postura </t>
  </si>
  <si>
    <t>Exposicion a posturas prolongadas</t>
  </si>
  <si>
    <t xml:space="preserve">
Postura de trabajo en posición sentado de manera continua</t>
  </si>
  <si>
    <t>Mobiliario ergonómico
Inspección de puestos de trabajo</t>
  </si>
  <si>
    <t xml:space="preserve">Programa de pausas activas 
Implementación del programa de vigilancia epidemiológico osteomuscular
Capacitación riesgo biomecánico/Estandar ergonomico
Inducción en seguridad y salud en el trabajo
Evaluaciones medicas ocupacionales con énfasis en riesgo osteomuscular </t>
  </si>
  <si>
    <t>BIOMECÁNICO
Movimiento Repetitivo</t>
  </si>
  <si>
    <t>Movimientos repetitivos de manos en las actividades de digitación (uso de teclado y mouse)</t>
  </si>
  <si>
    <t>Exposicion a movimientos repetitivos</t>
  </si>
  <si>
    <t>BIOMECÁNICO
Esfuerzo Visual</t>
  </si>
  <si>
    <t>Esfuerzo visual por uso de pantallas por periodos prolongados/deslumbramiento visual por exceso de iluminacion natural</t>
  </si>
  <si>
    <t>Exposicion a visualizacion de pantallas/exceso de iluminacion natural</t>
  </si>
  <si>
    <t>Persianas</t>
  </si>
  <si>
    <t>Caida de personas al mismo nivel</t>
  </si>
  <si>
    <t>Inspecciones periódicas</t>
  </si>
  <si>
    <t xml:space="preserve">Señalización y demarcación de áreas </t>
  </si>
  <si>
    <t>Caidas de personas al mismo nivel, golpe y/o tropiezos con objetos inmoviles</t>
  </si>
  <si>
    <t>Clasificacion/organización de elementos</t>
  </si>
  <si>
    <t xml:space="preserve">Capacitación en prevención de riesgos
Inducción en seguridad y salud en el trabajo
Implementacion Programa de Orden y Aseo
</t>
  </si>
  <si>
    <t>Manipulación de  elementos de oficina (perforadora, cosedora, bisturís, papel, varios)</t>
  </si>
  <si>
    <t>Medios de Almacenamiento</t>
  </si>
  <si>
    <t>Caída de elementos almacenados en altura (archivadores)</t>
  </si>
  <si>
    <t>Anclaje de estantería</t>
  </si>
  <si>
    <t>Ver matriz de EPPs.</t>
  </si>
  <si>
    <t>Desplazamientos en las áreas de espacios abiertos. Realizar actividades con herramientas manuales en áreas de cobertura vegetal.</t>
  </si>
  <si>
    <t xml:space="preserve">Preservación, organización y estudio de la biodiversidad vegetal. </t>
  </si>
  <si>
    <t>Conservación de flora.</t>
  </si>
  <si>
    <t xml:space="preserve">Inspección del área de trabajo antes de iniciar la labor con el fin de detectar madrigueras, nidos de insectos (avispas, abejas) o presencia de animales.
Inspección de seguridad uso de elementos de protección personal.
Capacitación de medidas de prevención frente al riesgo Biológico.
Implementar estrategias y campañas para el lavado y desinfección frecuente de manos.
Esquema de vacunación (Tétano). 
Mantener protocolos de limpieza y desinfección de las herramientas manuales después de su uso para evitar la propagación de hongos o bacterias entre la vegetación.
Disponer correctamente de los residuos orgánicos e inorgánicos para evitar la atracción de plagas.
Prtotocolo de trabajo seguro.
</t>
  </si>
  <si>
    <t>IDENTIFICACIÓN DE PELIGROS, EVALUACIÓN Y VALORACIÓN DE LOS RIESGOS 
 GUIA TÉCNICA COLOMBIANA GTC - 45 VERSIÒN 2012</t>
  </si>
  <si>
    <t>Tabla 1. Descripción de los niveles de daño</t>
  </si>
  <si>
    <t>Categoría del daño</t>
  </si>
  <si>
    <t>Daño leve</t>
  </si>
  <si>
    <t>Daño moderado</t>
  </si>
  <si>
    <t>Daño extremo</t>
  </si>
  <si>
    <t>Salud</t>
  </si>
  <si>
    <t>Molestias e irritación (ejemplo: Dolor de cabeza); Enfermedad temporal que produce malestar</t>
  </si>
  <si>
    <t xml:space="preserve">Enfermedades que causan incapacidad temporal.
Ejemplo: pérdida parcial de la audición; dermatitis; asma; desordenes de las extremidades superiores. </t>
  </si>
  <si>
    <t xml:space="preserve">Enfermedades agudas o crónicas; que generan incapacidad permanente parcial, invalidez o muerte. </t>
  </si>
  <si>
    <t>Seguridad</t>
  </si>
  <si>
    <t>Lesiones superficiales; heridas de poca profundidad, contusiones; irritaciones del ojo por material particulado.</t>
  </si>
  <si>
    <t xml:space="preserve">Laceraciones; heridas profundas; quemaduras de primer grado; conmoción cerebral; esguinces graves; fracturas de huesos cortos. </t>
  </si>
  <si>
    <t xml:space="preserve">Lesiones que generen amputaciones; fracturas de huesos largos; trauma cráneo encefálico; quemaduras de segundo y tercer grado; alteraciones severas de mano, de columna vertebral con compromiso de la  medula espinal, oculares que comprometan el campo visual; disminuyan la capacidad auditiva. </t>
  </si>
  <si>
    <t>Tabla 2. Determinación del nivel de deficiencia</t>
  </si>
  <si>
    <t>Nivel de deficiencia</t>
  </si>
  <si>
    <t>Valor de
ND</t>
  </si>
  <si>
    <t>Significado</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</si>
  <si>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</si>
  <si>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</si>
  <si>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</si>
  <si>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</si>
  <si>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Medio (M)</t>
  </si>
  <si>
    <t>Se han detectado peligros que pueden dar lugar a consecuencias poco significativas o de menor importancia, o la eficacia del conjunto de medidas preventivas existentes es moderada, o ambos.</t>
  </si>
  <si>
    <t>Bajo (B)</t>
  </si>
  <si>
    <t>No se asigna valor</t>
  </si>
  <si>
    <t>No se ha detectado consecuencia alguna, o la eficacia del conjunto de medidas preventivas existentes es alta, o ambos. El riesgo está controlado.
Estos peligros se clasifican directamente en el nivel de riesgo y de intervención cuatro (IV) Véase tabla 8.</t>
  </si>
  <si>
    <t>Para determinar el NE se podrán aplicar los criterios de la tabla 2.</t>
  </si>
  <si>
    <t>Tabla 3. Determinación del nivel de exposición</t>
  </si>
  <si>
    <t>Nivel de exposición</t>
  </si>
  <si>
    <t>Valor de NE</t>
  </si>
  <si>
    <t>Continua (EC)</t>
  </si>
  <si>
    <t>La situación de exposición se presenta sin interrupción o varias veces con tiempo prolongado durante la jornada laboral.</t>
  </si>
  <si>
    <t>Frecuente (EF)</t>
  </si>
  <si>
    <t>La situación de exposición se presenta varias veces durante la jornada laboral por tiempos cortos.</t>
  </si>
  <si>
    <t>Ocasional (EO)</t>
  </si>
  <si>
    <t>La situación de exposición se presenta alguna vez durante la jornada laboral y por un periodo de tiempo corto.</t>
  </si>
  <si>
    <t>Esporádica (EE)</t>
  </si>
  <si>
    <t>La situación de exposición se presenta de manera eventual.</t>
  </si>
  <si>
    <t>Para determinar el NP se combinan  los resultados de las tablas 1 y 2, en la tabla 3.</t>
  </si>
  <si>
    <t>Tabla 4. Determinación del nivel de probabilidad</t>
  </si>
  <si>
    <t>Nivel de Probabilidad</t>
  </si>
  <si>
    <t>Nivel de exposición (NE)</t>
  </si>
  <si>
    <t>Nivel de deficiencia (ND)</t>
  </si>
  <si>
    <t>MA – 40</t>
  </si>
  <si>
    <t>MA – 30</t>
  </si>
  <si>
    <t>A – 20</t>
  </si>
  <si>
    <t>A – 10</t>
  </si>
  <si>
    <t>MA – 24</t>
  </si>
  <si>
    <t>A – 18</t>
  </si>
  <si>
    <t>A – 12</t>
  </si>
  <si>
    <t>M – 6</t>
  </si>
  <si>
    <t>M – 8</t>
  </si>
  <si>
    <t>B – 4</t>
  </si>
  <si>
    <t>B – 2</t>
  </si>
  <si>
    <t>El resultado de la tabla 3, se interpreta de acuerdo con el significado que aparece en la tabla 4.</t>
  </si>
  <si>
    <t>Tabla 5. Significado de los diferentes niveles de probabilidad</t>
  </si>
  <si>
    <t>Nivel de probabilidad</t>
  </si>
  <si>
    <t>Valor de
NP</t>
  </si>
  <si>
    <t>Entre 40 y 24</t>
  </si>
  <si>
    <t>Situación deficiente con exposición continua, o muy deficiente con exposición frecuente.
Normalmente la materialización del riesgo ocurre con frecuencia.</t>
  </si>
  <si>
    <t>Entre 20 y 10</t>
  </si>
  <si>
    <t>Situación deficiente con exposición frecuente u ocasional, o bien situación muy deficiente con exposición ocasional o esporádica.
La materialización del Riesgo es posible que suceda varias veces en la vida laboral.</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</si>
  <si>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</si>
  <si>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</si>
  <si>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</si>
  <si>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</si>
  <si>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A continuación se determina  el nivel de consecuencias según los parámetros de la Tabla 5.</t>
  </si>
  <si>
    <t>Tabla 6. Determinación del nivel de consecuencias</t>
  </si>
  <si>
    <t>Nivel de Consecuencias</t>
  </si>
  <si>
    <t>Valor de
NC</t>
  </si>
  <si>
    <t>Mortal o Catastrófico (M)</t>
  </si>
  <si>
    <t>Muerte (s)</t>
  </si>
  <si>
    <t>Muy grave (MG)</t>
  </si>
  <si>
    <t>Lesiones o enfermedades graves irreparables (Incapacidad permanente parcial o invalidez).</t>
  </si>
  <si>
    <t>Grave (G)</t>
  </si>
  <si>
    <t>Lesiones o enfermedades con incapacidad laboral temporal (ILT).</t>
  </si>
  <si>
    <t>Leve (L)</t>
  </si>
  <si>
    <t>Lesiones o enfermedades que no requieren incapacidad.</t>
  </si>
  <si>
    <t>Nota:  para evaluar el nivel de consecuencias, tenga en cuenta la consecuencia directa más grave que se pueda presentar en la actividad valorada.</t>
  </si>
  <si>
    <t>Los resultados de las tablas 4 y 5 se combinan en la tabla 6 para obtener el nivel de riesgo, el cual se interpreta de acuerdo con los criterios de la tabla 7.</t>
  </si>
  <si>
    <t xml:space="preserve">Tabla 7. Determinación del nivel de riesgo </t>
  </si>
  <si>
    <t>Nivel de riesgo 
NR = NP x NC</t>
  </si>
  <si>
    <t>Nivel de probabilidad (NP)</t>
  </si>
  <si>
    <t>40--24</t>
  </si>
  <si>
    <t>20--10</t>
  </si>
  <si>
    <t>8--6</t>
  </si>
  <si>
    <t>4--2</t>
  </si>
  <si>
    <t>Nivel de consecuencias (NC)</t>
  </si>
  <si>
    <t>I
4000-2400</t>
  </si>
  <si>
    <t>I
2000-1000</t>
  </si>
  <si>
    <t>I
800-600</t>
  </si>
  <si>
    <t>II
400-200</t>
  </si>
  <si>
    <t>I
2400-1440</t>
  </si>
  <si>
    <t>I
1200-600</t>
  </si>
  <si>
    <t>II
480-360</t>
  </si>
  <si>
    <t>II 240
                 III 120</t>
  </si>
  <si>
    <t>I
1000-600</t>
  </si>
  <si>
    <t>II
500 – 250</t>
  </si>
  <si>
    <t>II
200-150</t>
  </si>
  <si>
    <t>III 
100- 50</t>
  </si>
  <si>
    <t>II
400-240</t>
  </si>
  <si>
    <t>II 200
                 III 100</t>
  </si>
  <si>
    <t>III
80-60</t>
  </si>
  <si>
    <t>III 40
                  IV 20</t>
  </si>
  <si>
    <t xml:space="preserve">Tabla 8. Significado del nivel de riesgo </t>
  </si>
  <si>
    <t>Nivel de Riesgo</t>
  </si>
  <si>
    <t>Valor de
NR</t>
  </si>
  <si>
    <t>4000-600</t>
  </si>
  <si>
    <t>Situación crítica. Suspender actividades hasta que el riesgo esté bajo control. Intervención urgente.</t>
  </si>
  <si>
    <t>500-150</t>
  </si>
  <si>
    <t>Corregir y adoptar medidas de control de inmediato. Sin embargo, suspenda actividades si el nivel de riesgo está por encima o igual de 360.</t>
  </si>
  <si>
    <t>120-40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</si>
  <si>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</si>
  <si>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</si>
  <si>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Tabla 9. Aceptabilidad del riesgo</t>
  </si>
  <si>
    <t>No Aceptable o Aceptable con control específico</t>
  </si>
  <si>
    <t>INDICADOR DE CUMPLIMIENTO SEGUIMIENTO PRIMER SEMESTRE</t>
  </si>
  <si>
    <t>INDICADOR DE CUMPLIMIENTO SEGUIMIENTO SEGUNDO SEMESTRE</t>
  </si>
  <si>
    <t>Recorrido por las instalaciones para realización de labores.</t>
  </si>
  <si>
    <t>Asegurar estabilidad estructural de los tanques.</t>
  </si>
  <si>
    <t>Caidas, ahogamiento, derrame.</t>
  </si>
  <si>
    <t>Demarcar y/o señalizar avisos de seguridad que indiquen el tipo de agua almacenada, capacidad y riesgos asociados.
Mantener el área alrededor del tanque libre de objetos, residuos o materiales inflamables.
Mantener el tanque sellado herméticamente para evitar la entrada de contaminantes externos.
Plan de emergencias/rescate.</t>
  </si>
  <si>
    <t xml:space="preserve">Brigada de emergencias
Plan de emergencias y contingencias
</t>
  </si>
  <si>
    <t xml:space="preserve">
Capacitación en prevención del riesgo locativo, orden y aseo.
Diseño e implementación programa orden, aseo y almacenamiento.
Campañas de orden y aseo.
Realizar inspecciones de seguridad locativas con apoyo del COPASST. 
Evidenciar que en las reuniones del COPASST se realiza seguimiento a los reportes de actos y condiciones inseguras por parte de los trabajadores.
Continuidad en sistema de acciones preventivas / correctivas a través del cual se facilite el seguimiento a las oportunidades de mejora identificadas, en procesos de inspección y realizadas.
Validar espacios y ubicar señalización de emergencia faltante en material fotoluminiscente.</t>
  </si>
  <si>
    <t>Verificar  que  su  lugar  de  trabajo,  vías  de  tránsito, servicios  sanitarios  y  demás  dependencias  estén construidos y conservados de tal forma que garanticen la seguridad y salud.
Realizar mantenimiento a las paredes que presentan grietas y humedad.</t>
  </si>
  <si>
    <t>Capacitación en prevención del riesgo locativo, orden y aseo.
Diseño e implementación programa orden, aseo y almacenamiento ARL Colmena.
Realizar campañas de orden y aseo ARL Colmena.
Realizar inspecciones de orden y aseo con apoyo del COPASST (verificar método de almacenamiento, tener en cuenta que los elementos mas pesados deben ir almacenados en la parte superior y los menos pesados en la parte inferior). 
Mantener mecanismo de reporte de actos y condiciones inseguras por parte de los trabajadores y contratistas.
Evidenciar que en las reuniones del COPASST se realiza seguimiento a los reportes de actos y condiciones inseguras por parte de los trabajadores y contratistas.
Seguimiento a las acciones preventivas / correctivas.
Se debe colocar señalización de ambientes libres de tabaco y aerosoles de acuerdo con la resolución 624 de 2025. 
Se sugiere sensibilizar a los trabajadores en el manejo adecuado de residuos y validar que el color de las canecas este acorde a la normatividad vigente.
Validar espacios y ubicar señalización de emergencia faltante en material fotoluminiscente.</t>
  </si>
  <si>
    <t xml:space="preserve">Seguimiento al cumplimiento del programa de mantenimiento locativo y de la infraestructura.
Asegurar estantes a la pared y al techo si es el caso.
Verificar  que  su  lugar  de  trabajo,  vías  de  tránsito, servicios  sanitarios  y  demás  dependencias  estén construidos y conservados de tal forma que garanticen la seguridad y salud.
Realizar mantenimiento a las paredes que presentan grietas y humedad.
</t>
  </si>
  <si>
    <t xml:space="preserve">Verificar  que  su  lugar  de  trabajo,  vías  de  tránsito, servicios  sanitarios  y  demás  dependencias  estén construidos y conservados de tal forma que garanticen la seguridad y salud y dar continuidad a la implementación de programas de mantenimiento preventivo.
Realizar mantenimiento a las paredes que presentan grietas y humedad.
</t>
  </si>
  <si>
    <t>Inspección de seguridad uso de elementos de protección personal
Capacitación y certificado de trabajo seguro en alturas
Formación de rescatistas en alturas
Inspecciones de seguridad trabajos seguro en alturas
Señalización y delimitación de zonas.
Plan de emergencias/rescate.
Cetificado nivel básico operativo para alturas bajas o certificado de trabajador autorizado según aplique.</t>
  </si>
  <si>
    <t>Inspección de seguridad uso de elementos de protección personal.
Capacitación de medidas de prevención frente al riesgo eléctrico.
Implementación de preoperacional.
Implementar lista de chequeo para trabajos en campo.
Protocolo de trabajo seguro.
Socializar mecanismos de reporte de actos y condiciones de seguridad.
Dar continuidad a la implementación del programa de mantenimiento.
Certificación o Carnet de Operador de la herramienta.</t>
  </si>
  <si>
    <t xml:space="preserve">
Capacitación de medidas de prevención frente al riesgo eléctrico.
Socializar mecanismos de reporte de actos y condiciones de seguridad.
Dar continuidad a la implementación del programa de mantenimiento.
</t>
  </si>
  <si>
    <t>Areas Operativas (Aprovechamiento Espacios abiertos)</t>
  </si>
  <si>
    <t>Inspección de seguridad uso de elementos de protección personal.
Socialización de medidas de prevención frente al riesgo por bajas temperaturas.
Seguimientos médicos laborales a trabajadores.
Definir normas de seguridad para trabajos en bajas temperaturas.
Formación en prevención del riesgo.
Brindar espacios de hidratación.</t>
  </si>
  <si>
    <t>Inspección de seguridad uso de elementos de protección personal.
Socialización de medidas de prevención frente al riesgo por altas temperaturas.
Seguimientos médicos laborales a trabajadores.
Definir normas de seguridad para trabajos en altas temperaturas.
Formación en prevención del riesgo.
Brindar espacios de hidratación.
Recomendar y/o brindar protección solar. 
Uso de sombrero para trabajos bajo el sol.</t>
  </si>
  <si>
    <t>Socialización  y capacitación de medidas de prevención frente al riesgo físico por condiciones de iluminación en las áreas.
Seguimientos médicos laborales a trabajadores.
Realizar inspección y mantenimiento al sistema de luminarias.
Realizar mediciones de iluminación e implementar recomendaciones. 
Promover la practica de pausas activas visuales por parte de los trabajadores.</t>
  </si>
  <si>
    <t>Actividades operativas propias de las funciones.</t>
  </si>
  <si>
    <t>Inspección de seguridad uso de elementos de protección personal
Socialización y formación de medidas de prevención frente al riesgo por radiación solar
Inspecciones de seguridad a las actividades realizadas
Brindar espacios de hidratación.
Recomendar y/o brindar protección solar. 
Uso de sombrero para trabajos bajo el sol.
Pausas activas.
Rotación de actividades.</t>
  </si>
  <si>
    <t xml:space="preserve">Instalar señalización de seguridad frente al riesgo fisico por ruido
Inspección de seguridad uso de elementos de protección personal
Capacitación de medidas de prevención frente al riesgo físico por ruido
Seguimientos médicos laborales a trabajadores
Limitar tiempo de exposición
</t>
  </si>
  <si>
    <t>Guantes de seguridad para temperaturas bajas.
Ver matriz de EPPs.</t>
  </si>
  <si>
    <t>Inspección de seguridad uso de elementos de protección personal
Capacitación de seguridad exposición a bajas temperaturas
Seguimientos médicos laborales a trabajadores
Definir normas de seguridad para trabajos en bajas temperaturas
Instalar señalización de seguridad para exposición abajas temperaturas
Protocolo de trabajo seguro</t>
  </si>
  <si>
    <t>Uso de botas termicas, mascara balaclava. 
Overoles de tela semipermeable con relleno de material aislante, forro respectivo y cremallera, capucha del mismo material con espacio libre para los ojos, nariz y boca, botas de caucho de media caña de tipo especial  (No suela de caucho esponjosa) con cremallera para introducir los zapatos del operario; dos guantes interior y exterior.
Ver matriz EPPs.</t>
  </si>
  <si>
    <t>Inspección de seguridad uso de elementos de protección personal
Capacitación de medidas de prevención frente al riesgo físico por vibraciones
Seguimientos médicos laborales a trabajadores
Limitar tiempo de exposición.
Implementar preoperacional de equipo y formato horas de exposición
Definición y socialización de normas de seguridad para el trabajo con exposición a vibraciones</t>
  </si>
  <si>
    <t>Seguimiento al mantenimiento de maquinaria y equipos
Uso de sistemas mecánicos para empujar materiales en la maquinaria</t>
  </si>
  <si>
    <t>Inspección de seguridad uso de elementos de protección personal
Capacitación de medidas de prevención frente al riesgo Mecánico
Implementar preoperacionales 
Inspecciones de seguridad de equipos y maquinaria
Definir normas de seguridad para el uso de maquinaria mediante protocolo de trabajo seguro
Implementar señalización de peligros en equipos y maquinaria
Certificado manejo de herramientas</t>
  </si>
  <si>
    <t xml:space="preserve">Uso de gafas de seguridad
Ver matriz de EPPs </t>
  </si>
  <si>
    <t xml:space="preserve">Uso de gafas de seguridad y guantes de seguridad
Ver matriz de EPPs </t>
  </si>
  <si>
    <t xml:space="preserve">Uso de gafas de seguridad y guantes de seguridad
Implementar botas de seguridad caña alta, arnes de sujeción de equipo
Ver matriz de EPPs </t>
  </si>
  <si>
    <t xml:space="preserve">Ver matriz de EPPs </t>
  </si>
  <si>
    <t xml:space="preserve">Uso de gafas y visor de seguridad
Ver matriz de EPPs </t>
  </si>
  <si>
    <t xml:space="preserve">Uso de gafas de seguridad 
Ver matriz de EPPs </t>
  </si>
  <si>
    <t xml:space="preserve">Uso de gafas de seguridad 
Ver matriz de EPPs 
</t>
  </si>
  <si>
    <t xml:space="preserve">Uso de ropa de protección para uso de motosierra
Ver matriz de EPPs </t>
  </si>
  <si>
    <t xml:space="preserve">Uso de gafas de visor y gafas de seguridad
Ver matriz de EPPs </t>
  </si>
  <si>
    <t>Garantizar ventilación para alejar los humos de la zona de respiración.
Realizar mantenimientos preventivos a los equipos para asegurar una correcta combustión y minimizar la emisión de humos.</t>
  </si>
  <si>
    <t xml:space="preserve">Inspección de seguridad uso de elementos de protección personal
Capacitación en manipulación segura de sustancias químicas
Seguimientos médicos laborales a trabajadores
Protocolo de trabajo seguro
</t>
  </si>
  <si>
    <t xml:space="preserve">Instalar mamparas de seguridad, polisombra o sistema para impedir que el material particulado llegue al paso peatonal. 
</t>
  </si>
  <si>
    <t>Garantizar espacios ventilados para la ejecución de esta actividad.</t>
  </si>
  <si>
    <t>Inspección de seguridad uso de elementos de protección personal
Capacitación en manipulación segura de sustancias químicas
Seguimientos médicos laborales a trabajadores
Señalización e información de los riesgos
Limitar acceso de personal no autorizado a la zona de trabajo</t>
  </si>
  <si>
    <t>Inspección de seguridad uso de elementos de protección personal
Capacitación en manipulación segura de sustancias químicas
Seguimientos médicos laborales a trabajadores
Colocar/Señalizar con cinta de peligro el paso peatonal cuando se esta realizando esta actividad.
Instalación de señalización del uso de elementos de protección personal de uso obligatorio en el área de trabajo
Definir protocolo seguro de trabajo que incluya como lineamiento de seguridad la restricción de trabajar el montacargas o tractor al mismo tiempo que con la chipiadora</t>
  </si>
  <si>
    <t>Uso de protector respiratorio para material particulado
Ver matriz EPPs.</t>
  </si>
  <si>
    <t>Bandejas de contención para derrames
Kit de derrames para sustancias químicas</t>
  </si>
  <si>
    <t>Inspección de seguridad uso de elementos de protección personal
Capacitación en manipulación segura de sustancias químicas
Seguimientos médicos laborales a trabajadores
Actualizar inventario de sustancias químicas
Etiquetado y rotulado de recipientes que tienen daño en la etiqueta
Etiquetado y rotulado de sustancias químicas
Publiicación y capacitación en hojas de seguridad
Inspección Estanteria para almacenamiento de recipientes</t>
  </si>
  <si>
    <t>Respirador media cara con filtro para humos metálicos
Ver matriz EPPs.</t>
  </si>
  <si>
    <t>Tapa bocas con filtro
Ver matriz de EPPs.</t>
  </si>
  <si>
    <t xml:space="preserve">Tapa bocas con filtro
Ver matriz de EPPs.
</t>
  </si>
  <si>
    <t>Uso de protector respiratorio para sustancias químicas
Ver matriz de EPPs.</t>
  </si>
  <si>
    <t>Inspección de seguridad uso de elementos de protección personal
Capacitación en manipulación segura de sustancias químicas
Seguimientos médicos laborales a trabajadores
Actualizar inventario de sustancias químicas
Etiquetado y rotulado de recipientes que tienen daño en la etiqueta
Etiquetado y rotulado de sustancias químicas
Publicación y capacitación en hojas de seguridad
Inspección Estanteria para almacenamiento de recipientes
Protocolo de trabajo seguro</t>
  </si>
  <si>
    <t>Inspección de seguridad uso de elementos de protección personal
Capacitación en manipulación segura de sustancias químicas
Seguimientos médicos laborales a trabajadores
Diseñar protocolo de trabajo seguro para trabajos con sustancias tóxicas
Realizar análisis de exposición ocupacional a las sustancias peligrosas
Actualizar inventario de sustancias químicas
Etiquetado y rotulado de recipientes que tienen daño en la etiqueta
Etiquetado y rotulado de sustancias químicas
Publicación y capacitación en hojas de seguridad</t>
  </si>
  <si>
    <t>Validar la opción de sustituir las sustancias cancerigenas por otro tipo de sustancias que no generen daño a la salud.</t>
  </si>
  <si>
    <t>Incluir en las inspecciones generales de seguridad la verificación de arbolado y ramas
Socializar procedimiento operativo normalizado caída de arbolado
Documentar y socializar medidas de verificación y prevención para caída de arbolado.
Mantener actualizado el plan de prevención y preparación de emergencias de acuerdo con las disposiciones del decreto 1072 de 2015
Mantener actualizado el análisis de vulnerabilidad para todos los centros de trabajo
DIvulgar plan de emergencias.
Continuar con procesos de capacitación para la brigada de emergencias para la atención de incendios, primeros auxilios y evacuación.
Garantizar continuidad en mantenimiento e inspecciones de extintores y equipos de emergencias con participación de la brigada de emergencias
Establecer planes de ayuda mutua.</t>
  </si>
  <si>
    <t xml:space="preserve">Inspección de seguridad sustancias químicas
Capacitación en manejo seguro de derrames y kit de derrames
Mantener en el lugar kit para el manejo de derrames
Etiquetado y rotulado de recipientes que tienen daño en la etiqueta
Etiquetado y rotulado de sustancias químicas
Publicación de Fichas de datos de seguridad
Mantener actualizado el plan de prevención y preparación de emergencias de acuerdo con las disposiciones del decreto 1072 de 2015
Mantener actualizado el análisis de vulnerabilidad para todos los centros de trabajo
DIvulgar plan de emergencias.
Continuar con procesos de capacitación para la brigada de emergencias para la atención de incendios, primeros auxilios y evacuación.
Garantizar continuidad en mantenimiento e inspecciones de extintores y equipos de emergencias con participación de la brigada de emergencias
Establecer planes de ayuda mutua.
Verificar que el almacenamiento de materiales se realice en lugares apropiados, seguros y separados entre si para evitar reacciones por mezcla entre elementos.
</t>
  </si>
  <si>
    <t xml:space="preserve">Bandejas de contención para derrames
Garantizar mantenimiento a los elementos de emergencia y control de incendios (extintores, alarmas, splinkers, etc)
Mantenimiento preventivo de máquinas, equipos, herramientas y conexiones eléctricas. </t>
  </si>
  <si>
    <t>Ver matriz de EPPs</t>
  </si>
  <si>
    <t xml:space="preserve">Bandejas de contención para derrames
Garantizar mantenimiento a los elementos de emergencia y control de incendios (extintores, alarmas, splinkers, etc)
</t>
  </si>
  <si>
    <t>CONDICIONES DE SEGURIDAD MECANICO
Elementos o partes de maquinaria</t>
  </si>
  <si>
    <t>CONDICIONES DE SEGURIDAD MECANICO
Herramientas</t>
  </si>
  <si>
    <t>CONDICIONES DE SEGURIDAD MECANICO
Materiales proyectados sólidos</t>
  </si>
  <si>
    <t>CONDICIONES DE SEGURIDAD MECANICO
Piezas a trabajar</t>
  </si>
  <si>
    <t>CONDICIONES DE SEGURIDAD MECANICO
Materiales proyectados líquidos</t>
  </si>
  <si>
    <t>CONDICIONES DE SEGURIDAD ELECTRICO
Baja tensión</t>
  </si>
  <si>
    <t>CONDICIONES DE SEGURIDAD TECNOLOGICO
Derrame de sustancias</t>
  </si>
  <si>
    <t>CONDICIONES DE SEGURIDAD TECNOLOGICO
Explosión</t>
  </si>
  <si>
    <t>CONDICIONES DE SEGURIDAD TECNOLOGICO
Incendio</t>
  </si>
  <si>
    <t>CONDICIONES DE SEGURIDAD TECNOLOGICO
Fuga</t>
  </si>
  <si>
    <t>CONDICIONES DE SEGURIDAD TECNOLOGICO
Caída de árboles y ramas</t>
  </si>
  <si>
    <t>CONDICIONES DE SEGURIDAD ELECTRICO
Alta tensión</t>
  </si>
  <si>
    <t>Aréas JBB</t>
  </si>
  <si>
    <t xml:space="preserve">
Campañas de orden y aseo.
Realizar inspecciones de seguridad locativas con apoyo del COPASST. 
Evidenciar que en las reuniones del COPASST se realiza seguimiento a los reportes de actos y condiciones inseguras por parte de los trabajadores.
Continuidad en sistema de acciones preventivas / correctivas a través del cual se facilite el seguimiento a las oportunidades de mejora identificadas, en procesos de inspección y realizadas.
Validar espacios y ubicar señalización de emergencia faltante en material fotoluminiscente.</t>
  </si>
  <si>
    <r>
      <t xml:space="preserve">La evaluación de los riesgos corresponde al proceso de determinar la probabilidad de que ocurran eventos específicos y la magnitud de sus consecuencias, mediante el uso sistemático de la información disponible.
Para evaluar el nivel del riesgo  (NR) se debería determinar lo siguiente:
</t>
    </r>
    <r>
      <rPr>
        <b/>
        <sz val="11"/>
        <rFont val="Arial"/>
        <family val="2"/>
      </rPr>
      <t xml:space="preserve">Nivel de Probabilidad (NP): </t>
    </r>
    <r>
      <rPr>
        <sz val="11"/>
        <rFont val="Arial"/>
        <family val="2"/>
      </rPr>
      <t xml:space="preserve"> Producto de nivel de deficiencia por el nivel de exposición.
</t>
    </r>
    <r>
      <rPr>
        <b/>
        <sz val="11"/>
        <rFont val="Arial"/>
        <family val="2"/>
      </rPr>
      <t>Nivel de Consecuencia (NC)</t>
    </r>
    <r>
      <rPr>
        <sz val="11"/>
        <rFont val="Arial"/>
        <family val="2"/>
      </rPr>
      <t xml:space="preserve">:  Medida de la severidad de las consecuencias 
A su vez para determinar el NP se requiere:                                  NP = ND x NE
</t>
    </r>
    <r>
      <rPr>
        <b/>
        <sz val="11"/>
        <rFont val="Arial"/>
        <family val="2"/>
      </rPr>
      <t xml:space="preserve">
En donde:
</t>
    </r>
    <r>
      <rPr>
        <sz val="11"/>
        <rFont val="Arial"/>
        <family val="2"/>
      </rPr>
      <t xml:space="preserve">
</t>
    </r>
    <r>
      <rPr>
        <b/>
        <sz val="11"/>
        <rFont val="Arial"/>
        <family val="2"/>
      </rPr>
      <t xml:space="preserve">Nivel de deficiencia (ND):  </t>
    </r>
    <r>
      <rPr>
        <sz val="11"/>
        <rFont val="Arial"/>
        <family val="2"/>
      </rPr>
      <t xml:space="preserve"> Magnitud de la relación esperable entre (1) el conjunto de peligros detectados y su relación causal directa con posibles incidentes  y (2), con la eficacia de las medidas preventivas existentes en un lugar de trabajo.
</t>
    </r>
    <r>
      <rPr>
        <b/>
        <sz val="11"/>
        <rFont val="Arial"/>
        <family val="2"/>
      </rPr>
      <t>Nivel de Exposición (NE)</t>
    </r>
    <r>
      <rPr>
        <sz val="11"/>
        <rFont val="Arial"/>
        <family val="2"/>
      </rPr>
      <t>: Situación de exposición a un peligro que se presenta en un tiempo determinado durante la jornada laboral.
Para Determinar  el ND  se puede utilizar la tabla 1, a continuación:</t>
    </r>
  </si>
  <si>
    <t>CONDICIONES DE SEGURIDAD
Accidentes de transito</t>
  </si>
  <si>
    <t xml:space="preserve">Exposición continua a colisiones, volcamientos o atropellamientos durante el desplazamiento por vías públicas y privadas para el cumplimiento de la labor. </t>
  </si>
  <si>
    <t>Lesiones traumaticas (fracturas, contusiones, Traumatismo Craneoencefálico entre otros)
Consecuencias a largo plazo 
Efectos psicosociales</t>
  </si>
  <si>
    <t xml:space="preserve">El Vehículo
*Mantenimientos PyC
*Inspecciones preoperacionales
*Sistemas de Seguridad
*Tecnologia de Monitoreo
 </t>
  </si>
  <si>
    <t xml:space="preserve">Via y Entorno
* Rutogramas
* Tiempos y movimientos 
* Señalizaciòn
* Monitoreo Climatico y Vial
</t>
  </si>
  <si>
    <t>Conductor
* Capacitaciòn y formaciòn
* Examenes Emedicos de ingreso y periodicos (psicosensomètrico)
* Elementos de protecciòn
* Politicas o reglamentos</t>
  </si>
  <si>
    <t xml:space="preserve">* Invalidez o incapacidad y/o permanente
* Responsabilidad legal y penal
</t>
  </si>
  <si>
    <t>* Capacitación y formación al conductor
* Documentación del conductor y vehículo
* Procedimientos operativos estandarizados
* Certificados de competencia del conductor
* Charlas, campañas, divulgación, sensibilización.</t>
  </si>
  <si>
    <t>Casco, gafas industriales, reflectivos, protección auditiva, Calzado de seguridad, guantes.</t>
  </si>
  <si>
    <t>Operación de mini cargador o maquinaria dingo
Trabajos en material aprovechable compost</t>
  </si>
  <si>
    <t xml:space="preserve">Desplazamientos en las áreas de espacios abiertos. Realizar actividades con herramientas manuales en áreas de cobertura vegetal 
Exposición a ruido de vía pública
Material particulado en el ambiente
Uso de palin , pala, Hoyadora, machete. Exposición a ruido de guadaña, motosierra, astilladora entre otra maquinaria
</t>
  </si>
  <si>
    <t>CONDICIONES DE SEGURIDAD
Públicos (Robos, atracos,
asaltos, atentados, desorden
público, etc)</t>
  </si>
  <si>
    <t>Exposición a situaciones de violencia de origen social que pueden afectar la integridad física, mental o los bienes de la empresa y sus trabajadores en el ejercicio de sus funciones.</t>
  </si>
  <si>
    <t>Físicos: Heridas por armas (blancas o de fuego), contusiones por golpes, politraumatismos.
Psicológicos: Crisis de ansiedad, estrés postraumático, sentimientos de inseguridad o crisis de pánico.
Patrimoniales: Pérdida de activos de la empresa, documentos legales o dinero en efectivo  elementos personales.</t>
  </si>
  <si>
    <t>*Camaras de los espacios publicos
*Evaluar zonas, rutogramas, identificaciòn de policia o cai cerca
* Charlas de autoprotecciòn y reacciòn en caso de alguna emergencia publica</t>
  </si>
  <si>
    <t xml:space="preserve">Lesiones y golpes Traumáticas
Consecuencias psicologicas ( Crisis de Pánico y Ansiedad)
 </t>
  </si>
  <si>
    <t xml:space="preserve">* Procolos de seguridad 
* Rutogramas seguros
* Capacitaciòn (autoprotecciòn, inteligencia emocional, manejo de conflictos)
* Identificaciòn de policia en las zonas publicas 
</t>
  </si>
  <si>
    <t>EPPS de acuerdo a la actividad que se realizara en espacio publico</t>
  </si>
  <si>
    <t>Exposición a situaciones de violencia de origen social que pueden afectar la integridad física, mental o los bienes de la empresa y sus trabajadores en el ejercicio de sus funciones, dentro del Jardin, ya que se recibe visitantes.</t>
  </si>
  <si>
    <t>Físicos: Heridas o golpes, politraumatismos.
(causadas por algun visitante)
Psicológicos: Crisis de ansiedad, estrés postraumático, sentimientos de inseguridad o crisis de pánico.
Patrimoniales: Pérdida de activos de la empresa, documentos legales o dinero en efectivo  elementos personales.</t>
  </si>
  <si>
    <t>*Camaras dentro del Jardin Botanico
* Linea telefonica del cuadrante
* Apoyo del prsonal de vigilancia
* Charlas de autoprotecciòn y reacciòn en caso de alguna emergencia publica</t>
  </si>
  <si>
    <t xml:space="preserve">* Procolos de seguridad 
* Uso de radio 
* Capacitaciòn (autoprotecciòn, inteligencia emocional, manejo de conflictos)
* Identificaciòn de policia en las zonas publicas 
</t>
  </si>
  <si>
    <t>CONDICIONES DE SEGURIDAD
Mecánico</t>
  </si>
  <si>
    <t>Desarrollo de actividades durante el desplazamiento como pasajero en camionetas contratadas para traslados entre sedes o visitas de campo</t>
  </si>
  <si>
    <t>Exposición a colisiones, choques, volcamientos o atropellamientos durante el desplazamiento como pasajero en camionetas contratadas para traslados entre sedes o visitas de campo. El riesgo se origina por factores externos (estado de las vías, clima, imprudencia de terceros) y factores internos del servicio contratado (estado mecánico del vehículo o comportamiento del conductor externo)</t>
  </si>
  <si>
    <t>Conductor (externo)
* Capacitaciòn y formaciòn
* Examenes Emedicos de ingreso y periodicos (psicosensomètrico)
* Elementos de protecciòn
* Politicas o reglamentos</t>
  </si>
  <si>
    <t>No se requiere como condutor de camioneta 2x4</t>
  </si>
  <si>
    <t>Actividades propias del cargo</t>
  </si>
  <si>
    <t xml:space="preserve">Seguimiento al SVE Riesgo biomecánico
Continuar con la ejecución de las pausas activas
Capacitación en prevención del riesgo
</t>
  </si>
  <si>
    <t>BIOMECÁNICO
Postura Mantenida</t>
  </si>
  <si>
    <t>BIOMECÁNICO
Postura Forzada</t>
  </si>
  <si>
    <t>BIOMECÁNICO
Postura Antigravitacional</t>
  </si>
  <si>
    <t>BIOMECÁNICO
Movimiento repetitivo</t>
  </si>
  <si>
    <t>BIOMECÁNICO
Manipulación de cargas</t>
  </si>
  <si>
    <t>Exposicion a posturas mantenidas</t>
  </si>
  <si>
    <t>Exposicion a posturas forzadas</t>
  </si>
  <si>
    <t>Exposicion a Postura Antigravitacional</t>
  </si>
  <si>
    <t>Exposicion a Movimiento repetitivo</t>
  </si>
  <si>
    <t>Exposicion a Manipulación de cargas</t>
  </si>
  <si>
    <t>Fatiga muscular, trastornos musculoesqueleticos, problemas circulatorios.</t>
  </si>
  <si>
    <t>Lesiones o enfermedades con incapacidad laboral temporal; pérdidas económicas leves.</t>
  </si>
  <si>
    <t>Bajo</t>
  </si>
  <si>
    <t>Lesiones o enfermedades graves irreparables (Incapacidad permanente parcial o invalidez); pérdidas económicas altas.</t>
  </si>
  <si>
    <t>Desarrollo de actividades propias de la labor</t>
  </si>
  <si>
    <t>Desarrollo de actividades propias del cargo</t>
  </si>
  <si>
    <t>Todos los cargos</t>
  </si>
  <si>
    <t>Todas las areas</t>
  </si>
  <si>
    <t>BIOMECÁNICO
Postura Prolongada</t>
  </si>
  <si>
    <t>Validar la opción de sustituir las sustancias peligrosas por otro tipo de sustancias que no generen daño a la salud.</t>
  </si>
  <si>
    <t>Exposición a gases o vapores / Cilindro de nitrogeno</t>
  </si>
  <si>
    <t xml:space="preserve">*Camaras dentro del Jardin Botanico
* Linea telefonica del cuadrante
</t>
  </si>
  <si>
    <t xml:space="preserve"> Procolos de seguridad .
 Uso de radio. 
 Incluirlos en procesos de capacitación en prevención del riesgo. 
 Identificaciòn de policia en las zonas publicas. 
Capacitación en prevencion del riesgo púbico
Implementar programa de riesgo publico
Socialización de procedimientos operativos normalizados para riesgo público. 
</t>
  </si>
  <si>
    <t xml:space="preserve">Garantizar sistemas de ventilación o extracción localizada.
Realizar estudios de higiene/mediciones o contar con un certificado que indique que no existen fugas, etc. </t>
  </si>
  <si>
    <t>Tránsito por áreas irregulares,  deslizantes.</t>
  </si>
  <si>
    <r>
      <t xml:space="preserve">Formato: </t>
    </r>
    <r>
      <rPr>
        <sz val="8"/>
        <rFont val="Arial"/>
        <family val="2"/>
      </rPr>
      <t xml:space="preserve">Matriz de Identificación de Peligros, Evaluación y Valoración de Riesgos </t>
    </r>
  </si>
  <si>
    <t>Exposición o manipulación de elementos de uso común y contacto con otras personas</t>
  </si>
  <si>
    <t>Estilo de mando,
pago, contratación, participación,
inducción y capacitación, bienestar
social, evaluación del desempeño,
manejo de cambios.</t>
  </si>
  <si>
    <t>Comunicación, tecnología,
organización del trabajo, demandas
cualitativas y cuantitativas de la labor.</t>
  </si>
  <si>
    <t>Relaciones, cohesión, calidad de
interacciones, trabajo en equipo.</t>
  </si>
  <si>
    <t>Carga mental,
contenido de la tarea, demandas
emocionales, sistemas de control,
definición de roles, monotonía, etc.</t>
  </si>
  <si>
    <t>Conocimientos,
habilidades con relación a la demanda
de la tarea, iniciativa, autonomía y
reconocimiento, identificación de la
persona con la tarea y la organización.</t>
  </si>
  <si>
    <t>Pausas, trabajo
nocturno, rotación, horas extras,
descansos.</t>
  </si>
  <si>
    <t>PSICOSOCIAL (Gestión organizacional).</t>
  </si>
  <si>
    <t>PSICOSOCIAL  (Características de la organización del
trabajo).</t>
  </si>
  <si>
    <t>PSICOSOCIAL  (Características del grupo social del
trabajo).</t>
  </si>
  <si>
    <t>PSICOSOCIAL  (Condiciones de la tarea).</t>
  </si>
  <si>
    <t>PSICOSOCIAL  (Interfase persona tarea).</t>
  </si>
  <si>
    <t>PSICOSOCIAL  (Jornada de trabajo).</t>
  </si>
  <si>
    <t>PSICOSOCIAL  (Acoso sexual).</t>
  </si>
  <si>
    <t>PSICOSOCIAL  (Salud mental).</t>
  </si>
  <si>
    <t>CONDICIONES DE SEGURIDAD 
Tecnológico
Incendio</t>
  </si>
  <si>
    <t>CONDICIONES DE SEGURIDAD
Accidentes de tránsito</t>
  </si>
  <si>
    <t>FENÓMENOS NATURALES
Sismo</t>
  </si>
  <si>
    <t>FENÓMENOS NATURALES
Inundaciones</t>
  </si>
  <si>
    <t>CONDICIONES DE SEGURIDAD
Locativo.</t>
  </si>
  <si>
    <t>Orden y aseo: Elementos ubicados fuera de lugar
Desorden en los espacios de trabajo</t>
  </si>
  <si>
    <t xml:space="preserve">Verificar  que  su  lugar  de  trabajo,  vías  de  tránsito, servicios  sanitarios  y  demás  dependencias  estén construidos y conservados de tal forma que garanticen la seguridad y salud y dar continuidad a la implementación de programas de mantenimiento preventivo y correctivo.
Realizar mantenimiento a las paredes que presentan grietas y humedad.
</t>
  </si>
  <si>
    <t>Capacitación en prevención del riesgo locativo, orden y aseo.
Diseño e implementación programa orden, aseo y almacenamiento.
Campañas de orden y aseo.
Realizar inspecciones de seguridad locativas con apoyo del COPASST. 
Evidenciar que en las reuniones del COPASST se realiza seguimiento a los reportes de actos y condiciones inseguras por parte de los trabajadores.
Continuidad en sistema de acciones preventivas / correctivas a través del cual se facilite el seguimiento a las oportunidades de mejora identificadas, en procesos de inspección y realizadas.
Validar espacios y ubicar señalización de emergencia faltante en material fotoluminiscente.</t>
  </si>
  <si>
    <t xml:space="preserve">Capacitación de medidas de prevención frente al riesgo Biológico.
Implementar estrategias y campañas para el lavado y desinfección frecuente de manos.
Disponer correctamente de los residuos orgánicos e inorgánicos para evitar la atracción de plagas.
</t>
  </si>
  <si>
    <t xml:space="preserve">Seguimiento al SVE Riesgo biomecánico.
Continuar con la ejecución de las pausas activas.
Capacitación en prevención del riesgo.
</t>
  </si>
  <si>
    <t>Mantenimiento de instalaciones eléctricas.
Encauchetar o canalizar cableado expuesto.
No generar sobrecarga de conexiones.</t>
  </si>
  <si>
    <t>Sensibilizacion en la manipulación de equipos electrónicos, sobrecarga de tomas de corriente, conexión permanente de cargadores de PC / Celulares
Seguimiento al cumplimiento del programa de mantenimiento de instalaciones y equipos.
Capacitación en autocuidado y prevención de riesgos.
Garantizar continuidad en inspecciones de seguridad que se realizan con participación del COPASST
Mantener mecanismo de reporte de actos y condiciones inseguras por parte de los trabajadores.</t>
  </si>
  <si>
    <t>Seguimiento al programa de inspecciones periódicas/campañas o divulgacion de prevencion de riesgos
Capacitación manejo de herramientas de oficina.
Diseñar fichas de seguridad para las herramientas utilizadas en la oficina.</t>
  </si>
  <si>
    <t>Reemplazar herramientas que se encuentren en mal estado.</t>
  </si>
  <si>
    <t>Realizar los mantenimientos correspondientes a los elementos para emergencias y dotación de brigadistas</t>
  </si>
  <si>
    <t>Graduación iluminación del equipo.
Capacitación en prevención de riesgos laborales.
Pausas activas durante la jornada laboral.</t>
  </si>
  <si>
    <t>Comportamiento no deseado, físico o verbal, de naturaleza sexual que atenta contra la dignidad, intimida o humilla a una persona, creando un entorno laboral hostil.</t>
  </si>
  <si>
    <t>Estado de bienestar en el que el individuo realiza sus propias capacidades, puede afrontar el estrés normal de la vida, puede trabajar de manera productiva y fructífera, y es capaz de hacer una contribución a su comunidad.</t>
  </si>
  <si>
    <t>Sustituir las luminarias que se encuentran deterioradas o fundidas.</t>
  </si>
  <si>
    <t>Realizar evaluaciones medicas ocupacionales optometria. 
Seguimiento recomendaciones medicas ocupacionales.
Mantener actualizado el programa de habitos de vida saludable.
Promover la practica de pausas activas visuales por parte de los trabajadores.</t>
  </si>
  <si>
    <t>Iluminación (Luz visible por exceso o deficiencia)</t>
  </si>
  <si>
    <t>DATOS GENERALES DE LA EMPRESA</t>
  </si>
  <si>
    <t>FECHA DE ACTUALIZACIÓN</t>
  </si>
  <si>
    <t xml:space="preserve"> de enero de </t>
  </si>
  <si>
    <t>RAZON SOCIAL</t>
  </si>
  <si>
    <t>NUMERO DE NIT</t>
  </si>
  <si>
    <t>DIRECCIÓN</t>
  </si>
  <si>
    <t>MUNICIPIO</t>
  </si>
  <si>
    <t>Bogotá</t>
  </si>
  <si>
    <t>TELEFONO</t>
  </si>
  <si>
    <t>ENCARGADO DEL SST</t>
  </si>
  <si>
    <t>CARGO</t>
  </si>
  <si>
    <t>ASESORADO POR</t>
  </si>
  <si>
    <t xml:space="preserve">ARL - Colmena Seguros </t>
  </si>
  <si>
    <t>PROCESOS</t>
  </si>
  <si>
    <t>MARZO DE 2026</t>
  </si>
  <si>
    <t>JARDIN BOTANICO JOSE CELESTINO MUTIS.</t>
  </si>
  <si>
    <t>860030197.</t>
  </si>
  <si>
    <t>Avenida Calle 63 # 68-95</t>
  </si>
  <si>
    <t xml:space="preserve"> 321 9859785</t>
  </si>
  <si>
    <t>Profesional Especializado Seguridad y Salud en el Trabajo</t>
  </si>
  <si>
    <t>Casa Vieja</t>
  </si>
  <si>
    <t>Espacios abiertos</t>
  </si>
  <si>
    <t>Laboratorio</t>
  </si>
  <si>
    <t>Palmas y espacios abiertos</t>
  </si>
  <si>
    <t>Rosalea</t>
  </si>
  <si>
    <t>Tropicario</t>
  </si>
  <si>
    <t>OTROS</t>
  </si>
  <si>
    <t>Portada</t>
  </si>
  <si>
    <t>Indice</t>
  </si>
  <si>
    <t>Metodologia</t>
  </si>
  <si>
    <t>Clasificación de peligros</t>
  </si>
  <si>
    <t>Cargos</t>
  </si>
  <si>
    <t>Cargos mixtos</t>
  </si>
  <si>
    <t>Priorización</t>
  </si>
  <si>
    <t>Indicador de seguimiento</t>
  </si>
  <si>
    <t>Weima A. Párraga C.</t>
  </si>
  <si>
    <t>Operación de maquinaria astilladora, dingo, minicargador, tractor</t>
  </si>
  <si>
    <t>Inspección de seguridad uso de elementos de protección personal
Capacitación de medidas de prevención frente al riesgo físico por vibraciones
Seguimientos médicos laborales a trabajadores.
Limitar tiempo de exposición.
Implementar preoperacional de equipo y formato horas de exposición
Definición y socialización de normas de seguridad para el trabajo con exposición a vibraciones</t>
  </si>
  <si>
    <t>FENÓMENOS
NATURALES*</t>
  </si>
  <si>
    <t>Relaciones, cohesión, calidad de interacciones, trabajo en equipo.</t>
  </si>
  <si>
    <t>Carga mental, contenido de la tarea, demandas
emocionales, sistemas de control, definición de roles, monotonía, etc.</t>
  </si>
  <si>
    <t>Conocimientos,
habilidades con relación a la demanda de la tarea, iniciativa, autonomía y reconocimiento, identificación de la
persona con la tarea y la organización.</t>
  </si>
  <si>
    <t>Pausas, rotación, horas extras, descansos.</t>
  </si>
  <si>
    <t>Caida de hojas de palma.</t>
  </si>
  <si>
    <t>Tránsito por áreas del Jardín Botánico de Bogotá.</t>
  </si>
  <si>
    <t>Para ejemplares extremadamente altos situados sobre senderos principales, se pueden instalar redes de alta resistencia justo debajo de la corona de la palma. Estas mallas detienen la caída libre de hojas secas o frutos maduros sin afectar la salud de la planta.</t>
  </si>
  <si>
    <t>Contar con protocolos de Poda Preventiva y Limpieza.
Colocar carteles informativos y de advertencia en las zonas donde habitan especies conocidas por el desprendimiento de estructuras pesadas, exhortando al público a no detenerse bajo ellas.</t>
  </si>
  <si>
    <t>Lesiones o enfermedades que no requieren incapacidad; pérdidas económicas mínimas.</t>
  </si>
  <si>
    <t>Manipulación de  motosierra</t>
  </si>
  <si>
    <t>Uso de guadaña</t>
  </si>
  <si>
    <t>Actividades con sopladora</t>
  </si>
  <si>
    <t>Realizar actividades con herramientas manuales para el mantenimiento de áreas, Caladora, Compresor, Pistola de pintura, Uso de astilladora, tractor, dingo, minicargador,  rotomartillo</t>
  </si>
  <si>
    <t>Operación de maquinaria hidrolavadora, Fumigadora de motor, vulcanizadora</t>
  </si>
  <si>
    <t>Actividades de mantenimiento de instalaciones, uso de herramientas manuales de golpe Martillo, maceta, cincel, uso de segueta, serrucho</t>
  </si>
  <si>
    <t>Realizar actividades con herramientas manuales para el mantenimiento de áreas. Uso de pulidora, taladro, esmeril, tronzadora</t>
  </si>
  <si>
    <t>CONDICIONES DE SEGURIDAD
Locativo (Caida de hojas de palma).</t>
  </si>
  <si>
    <t>Condiciones de seguridad 
Locativo superficies de trabajo</t>
  </si>
  <si>
    <t>Superficies de trabajo irregularidades, deslizantes,
con diferencia del nivel,
condiciones de orden y aseo, almacenamiento,
caídas de objetos.</t>
  </si>
  <si>
    <t>Actividades que se realizan con una altura superior a 2 mts o más sobre un nivel inferior.</t>
  </si>
  <si>
    <t>g</t>
  </si>
  <si>
    <t>Manipulción de  guadaña</t>
  </si>
  <si>
    <t>Realizar actividades con herramientas manuales para el mantenimiento de áreas, uso de segueta, serrucho, Caladora, Pulidora, Compresor, Taladro manual, taladro de arbol, Pistola de pintura, Tronzadora, herramientas de mano
Uso de astilladora, tractor, dingo, minicargador</t>
  </si>
  <si>
    <t>Realizar actividades con herramientas manuales para el mantenimiento de áreas, uso de segueta, serrucho, Caladora, Pulidora, Compresor, Taladro manual
 Exposición a ruido de guadaña, motosierra, astilladora, tractor, dingo, minicargador, sopladora</t>
  </si>
  <si>
    <t>Realización de labores.</t>
  </si>
  <si>
    <t>Tránsito por áreas irregulares,  deslizantes, caidas al mismo nivel.</t>
  </si>
  <si>
    <t>Areas Operativas (Cubiertas/Pergola/Tropicario)</t>
  </si>
  <si>
    <t>Alto Riesgo</t>
  </si>
  <si>
    <t>Operativo/Actividades de alto Riesgo</t>
  </si>
  <si>
    <t>Otros servicios (Almacenista, Enfermeria, guardas de seguridad, servicios de limpieza, servicios de cafeteria y restaurante).</t>
  </si>
  <si>
    <t>Realizar simulacros de evacuación y autoprotección.
Capacitación en Brigada de Emergencias, conceptos básicos.
Divulgación plan de emergencia y Planes operativos normalizados.
Capacitación en evacuación y rescate.
Establecer planes de ayuda mutua.
Realizar inspecciones periodicas a los elementos de emergencia.</t>
  </si>
  <si>
    <r>
      <t xml:space="preserve">* Capacitación y formación al conductor
* Documentación del conductor y vehículo (externo)
* Procedimientos operativos estandarizados
* Certificados de competencia del conductor
* Charlas, campañas, divulgación, sensibilización.
* Plan estratégico de seguridad víal. 
*Capacitación para todos los actores viales.
</t>
    </r>
    <r>
      <rPr>
        <b/>
        <sz val="10"/>
        <rFont val="Gill Sans MT"/>
        <family val="2"/>
      </rPr>
      <t xml:space="preserve">
Documentación que se le debe solicitar a contratista.</t>
    </r>
  </si>
  <si>
    <t>Actividad Recolección de material vegetal producto de guadaña con carretilla durante actividades con guadaña</t>
  </si>
  <si>
    <t>Inspección de seguridad uso de elementos de protección personal
Capacitación prevención frente al riesgo por radiación ultravioleta equipo de soldadura eléctrica
Implementar inspección preoperacional de equipo soldadura electrica
Inspecciones de seguridad a las actividades realizadas
Protocolo de trabajo seguro.
Certificado de manejo de la herramienta.</t>
  </si>
  <si>
    <t>Inspección de seguridad uso de elementos de protección personal
Capacitación prevención frente al riesgo por radiación ultravioleta equipo de soldadura eléctrica
Implementar inspección preoperacional de equipo soplete
Inspecciones de seguridad a las actividades realizadas
Protocolo de trabajo seguro.
Certificado de manejo de la herramienta.</t>
  </si>
  <si>
    <t>* Capacitación y formación al conductor
* Documentación del conductor y vehículo
* Procedimientos operativos estandarizados
* Certificados de competencia del conductor
* Charlas, campañas, divulgación, sensibilización.
* Plan estratégico de seguridad víal.</t>
  </si>
  <si>
    <t>Actividad de recolección de material vegetal producto operación con guadaña con carretilla cerca a las actividades con guadaña</t>
  </si>
  <si>
    <t xml:space="preserve">Manipulación de equipos, maquinaria en áreas operativas incluye Astilladora, Hidrolavadora, fumigadora Sopladora Cortadora de cesped, Mini cargador de oruga Dingo, triciclo, carretilla, plataforma de elevación de personas, Chipeadora, bicicleta, remolque, vibrocompactador </t>
  </si>
  <si>
    <t>Inspección de seguridad uso de elementos de protección personal
Capacitación prevención frente al riesgo por radiación ultravioleta equipos
Implementar inspección preoperacional de equipo pulidora
Inspecciones de seguridad a las actividades realizadas
Protocolo de trabajo seguro.
Certificado de manejo de la herramienta.</t>
  </si>
  <si>
    <t>Realizar actividades con herramientas manuales en áreas de cobertura vegetal Uso de palin , pala, Hoyadora, machete.
Mantenimiento integral de jardineria, plantas ornamentales, entorno, dirección, Jardín Agroecológico</t>
  </si>
  <si>
    <t>Elementos de protección personal, ropa de trabajo, guantes de seguridad criogenicos
Programa de Gimnasia Laboral y pausas activas
Exámenes médicos ocupacionales 
Inducción de seguridad y salud en el trabajo</t>
  </si>
  <si>
    <t>Areas Operativas (Palmas, Espacios abiertos)</t>
  </si>
  <si>
    <t>Realizar inspeccion y mantenimiento a sistema de luminarias.
Continuar con los procesos de capacitacion en prevencion del riesgo.
Realizar evaluaciones medicas ocupacionales optometria y seguimiento a las recomendaciones médicas.
Mantener actualizado el programa de habitos de vida saludable.
Realizar mediciones de iluminación e implementar recomendaciones. 
Promover la practica de pausas activas visuales por parte de los trabajadores.</t>
  </si>
  <si>
    <t>Exposición a cualquier animal que pueda producir mordeduras.</t>
  </si>
  <si>
    <t>Actividades de mantenimiento en alturas (Trepa, poda y tala).</t>
  </si>
  <si>
    <t>Orden y aseo</t>
  </si>
  <si>
    <t>Caídas, tropiezos y golpes</t>
  </si>
  <si>
    <t>Revisión y actualización matriz de peligros, inclusión de procesos de almacenamiento, enfermeria, servicios de seguridad, servicios de cafeteria y servicios de limpieza.</t>
  </si>
  <si>
    <t>Realizar jornadas de retiro de avejas y avispas</t>
  </si>
  <si>
    <t>Control de roedores</t>
  </si>
  <si>
    <t>Zonas de protección ante el sol</t>
  </si>
  <si>
    <t>Verificar el tipo de fertilizantes y recomendaciones de seguridad de acuerdo a la ficha de datos de seguridad</t>
  </si>
  <si>
    <t>Limpieza y mantenimiento a herramientas</t>
  </si>
  <si>
    <t>Halar garlancha con material vegetal</t>
  </si>
  <si>
    <t>Limpieza y organización de área de trabajo</t>
  </si>
  <si>
    <t xml:space="preserve">Mecánico (elementos de máquinas, herramientas, piezas a trabajar, materiales proyectados sólidos o fluidos </t>
  </si>
  <si>
    <t>Organización de herramienta de trabajo en el área</t>
  </si>
  <si>
    <t xml:space="preserve">Accidentes de tránsito </t>
  </si>
  <si>
    <t xml:space="preserve">Precipitaciones,
(lluvias, granizadas, heladas) </t>
  </si>
  <si>
    <t>Zonas con protección para lluvia</t>
  </si>
  <si>
    <t>Lago</t>
  </si>
  <si>
    <t>Tiempo de exposición</t>
  </si>
  <si>
    <t xml:space="preserve">REALIZADO POR: </t>
  </si>
  <si>
    <r>
      <t>FECHA DE ACTUALIZACIÓN:</t>
    </r>
    <r>
      <rPr>
        <sz val="8"/>
        <rFont val="Arial"/>
        <family val="2"/>
      </rPr>
      <t xml:space="preserve"> MARZO 31 DE 2026</t>
    </r>
  </si>
  <si>
    <r>
      <t xml:space="preserve">Uso de gafas de seguridad </t>
    </r>
    <r>
      <rPr>
        <sz val="10"/>
        <color indexed="10"/>
        <rFont val="Gill Sans MT"/>
        <family val="2"/>
      </rPr>
      <t xml:space="preserve">ventilación indirecta
</t>
    </r>
    <r>
      <rPr>
        <sz val="10"/>
        <rFont val="Gill Sans MT"/>
        <family val="2"/>
      </rPr>
      <t>Ver matriz de EPPs</t>
    </r>
    <r>
      <rPr>
        <sz val="10"/>
        <color indexed="10"/>
        <rFont val="Gill Sans MT"/>
        <family val="2"/>
      </rPr>
      <t xml:space="preserve"> </t>
    </r>
  </si>
  <si>
    <r>
      <t>Versión:</t>
    </r>
    <r>
      <rPr>
        <sz val="8"/>
        <color indexed="8"/>
        <rFont val="Calibri"/>
        <family val="2"/>
      </rPr>
      <t xml:space="preserve"> </t>
    </r>
  </si>
  <si>
    <r>
      <t>FECHA DE ACTUALIZACIÓN:</t>
    </r>
    <r>
      <rPr>
        <sz val="10"/>
        <rFont val="Arial"/>
        <family val="2"/>
      </rPr>
      <t xml:space="preserve"> </t>
    </r>
    <r>
      <rPr>
        <sz val="10"/>
        <rFont val="Arial"/>
        <family val="2"/>
      </rPr>
      <t>MARZO 31 DE 2026</t>
    </r>
  </si>
  <si>
    <r>
      <t>FECHA DE ACTUALIZACIÓN:</t>
    </r>
    <r>
      <rPr>
        <sz val="10"/>
        <rFont val="Gill Sans MT"/>
        <family val="2"/>
      </rPr>
      <t xml:space="preserve"> MARZO 31 DE 2026</t>
    </r>
  </si>
  <si>
    <r>
      <t>FECHA DE ACTUALIZACIÓN:</t>
    </r>
    <r>
      <rPr>
        <sz val="10"/>
        <rFont val="Arial"/>
        <family val="2"/>
      </rPr>
      <t xml:space="preserve"> MARZO 31 DE 2026</t>
    </r>
  </si>
  <si>
    <t>Aplicación bateria de riesgo psicosocial.</t>
  </si>
  <si>
    <r>
      <t>FECHA DE ACTUALIZACIÓN:</t>
    </r>
    <r>
      <rPr>
        <sz val="10"/>
        <rFont val="Arial"/>
        <family val="2"/>
      </rPr>
      <t xml:space="preserve"> </t>
    </r>
    <r>
      <rPr>
        <sz val="10"/>
        <rFont val="Arial"/>
        <family val="2"/>
      </rPr>
      <t>MAYO 31 DE 2026</t>
    </r>
  </si>
  <si>
    <t>CONDICIONES DE SEGURIDAD PÚBLICOS</t>
  </si>
  <si>
    <t>Almacenamiento,
superficies de trabajo
(irregularidades, deslizantes,
con diferencia del nivel)
condiciones de orden y aseo,
caídas de objeto.</t>
  </si>
  <si>
    <t>Robos, atracos, asaltos, atentados, desorden público, etc.:Exposición a situaciones de violencia de origen social que pueden afectar la integridad física, mental o los bienes de la empresa y sus trabajadores en el ejercicio de sus funciones, dentro del Jardin, ya que se recibe visitantes, manejo de armas.</t>
  </si>
  <si>
    <t>CONDICIONES DE SEGURIDAD
LOCATIVO</t>
  </si>
  <si>
    <t>Condiciones de orden y aseo.</t>
  </si>
  <si>
    <t>CONDICIONES DE SEGURIDAD 
ELÉCTRICO</t>
  </si>
  <si>
    <t>BIOMECANICO</t>
  </si>
  <si>
    <t>FISICO</t>
  </si>
  <si>
    <t>BIOLOGICO</t>
  </si>
  <si>
    <t>CONDICIONES DE SEGURIDAD</t>
  </si>
  <si>
    <t>BIOMECANICO (esfuerzo visual)</t>
  </si>
  <si>
    <t>QUIMICO</t>
  </si>
  <si>
    <t>Procedimientos de almacenamiento y manipulación.
Limpieza periódica (no barrido en seco).
Cumplimiento sistema globalmente armonizado.
Capacitación en prevención del riesgo.
Prohibir renvase de productos.</t>
  </si>
  <si>
    <t>Limpieza de material vegetal en lago</t>
  </si>
  <si>
    <t>Líquidos (Líquidos fertilizantes)</t>
  </si>
  <si>
    <t>Uso de fertilizantes en lago</t>
  </si>
  <si>
    <t>Comunicación con trabajadores, tareas propias del cargo</t>
  </si>
  <si>
    <t>Uso de tijeras de poda, machete, garlancha</t>
  </si>
  <si>
    <t xml:space="preserve">Ingreso al lago </t>
  </si>
  <si>
    <t>Traslado en canoa en el lago</t>
  </si>
  <si>
    <t>Golpes, fracturas</t>
  </si>
  <si>
    <t>Ahogamiento, golpes</t>
  </si>
  <si>
    <t>Ahogamiento, golpes, fracturas</t>
  </si>
  <si>
    <t>QUÍMICO Líquidos</t>
  </si>
  <si>
    <t>FÍSICO Radiaciones</t>
  </si>
  <si>
    <t>Caídas a diferente nivel</t>
  </si>
  <si>
    <t>Trabajo en lago</t>
  </si>
  <si>
    <t>Revisión y mantenimiento de canoa</t>
  </si>
  <si>
    <t>Inspección de seguridad canoa</t>
  </si>
  <si>
    <t>Socializar plan operativo normalizado para actividades en lago
Socializar peligros y riesgos de las actividades en lago</t>
  </si>
  <si>
    <t>Conformación brigadas de emergencia, Plan de emergencias y contingencias, plan operativo ante sismo, punto de encuentro</t>
  </si>
  <si>
    <t>Trabajar bajo supervisión permanente
Capacitación y práctica en natación y rescate</t>
  </si>
  <si>
    <t>Trabajar bajo supervisión permanente
Socializar plan operativo normalizado para actividades en lago
Socializar peligros y riesgos de las actividades en lago
Capacitación y práctica en natación y rescate</t>
  </si>
  <si>
    <t>Impermeable, prohibición de actividades bajo la lluvia
Inducción de seguridad y salud en el trabajo</t>
  </si>
  <si>
    <t>Guantes de caucho
Inducción de seguridad y salud en el trabajo</t>
  </si>
  <si>
    <t>Guantes de caucho, botas de seguridad, traje fontanero
Inducción de seguridad y salud en el trabajo</t>
  </si>
  <si>
    <t>Inducción de seguridad y salud en el trabajo
Aplicación bateria de riesgo psicosocial.</t>
  </si>
  <si>
    <t>FÍSICO Disconfort térmico</t>
  </si>
  <si>
    <t>Exposición a temperaturas del agua del lago</t>
  </si>
  <si>
    <t>Calambres, ahogamiento, cambios de temperatura</t>
  </si>
  <si>
    <t>Gorro safari
Protector solar
Inducción de seguridad y salud en el trabajo</t>
  </si>
  <si>
    <t>Ropa de dotación, botas de seguridad
Inducción de seguridad y salud en el trabajo</t>
  </si>
  <si>
    <t>Traje fontanero, guantes de caucho, botas de seguridad
Inducción de seguridad y salud en el trabajo</t>
  </si>
  <si>
    <t>Traje fontanero, guantes de caucho, botas de seguridad, duchas
Inducción de seguridad y salud en el trabajo</t>
  </si>
  <si>
    <t>Seguimiento al mantenimiento de maquinaria y equipos</t>
  </si>
  <si>
    <t>Socializar peligros y medidas de precaución para el riesgo quimico</t>
  </si>
  <si>
    <t>Verificar elementos de protección personal y realizar recomendaciones de seguridad</t>
  </si>
  <si>
    <t>Inducción de seguridad y salud en el trabajo
Traje fontanero y botas de caucho individuales</t>
  </si>
  <si>
    <t>Socialización de los peligros por riesgo biológico y medidas de prevención y protección</t>
  </si>
  <si>
    <t>Socialización de los peligros por riesgo por radiación solary medidas de prevención y protección</t>
  </si>
  <si>
    <r>
      <t>FECHA DE ACTUALIZACIÓN:</t>
    </r>
    <r>
      <rPr>
        <sz val="10"/>
        <rFont val="Gill Sans MT"/>
        <family val="2"/>
      </rPr>
      <t xml:space="preserve"> 14 ABRIL DE 2026</t>
    </r>
  </si>
  <si>
    <t>REALIZADO POR: DANIEL LEONARDO TORRES ASESOR COLMENA SEGUROS</t>
  </si>
  <si>
    <t>Entrega de ropa de ropa de trabajo térmica e impermeable para trabajos en lago</t>
  </si>
  <si>
    <t>Se recomienda uso de escafandra tipo fontanero termico e impermeable ya que el agua pude subir el nivel de 1.2 metros a 1.5 metros.</t>
  </si>
  <si>
    <t>46 horas semanales</t>
  </si>
  <si>
    <t>Jardín Botánico de Bogotá/Distrito Capital</t>
  </si>
  <si>
    <r>
      <t xml:space="preserve">Elementos de protección personal casco de seguidad, gafas de seguridad, botas de seguridad, guantes
Equipos y sistemas de protección contra caídas certificados
</t>
    </r>
    <r>
      <rPr>
        <sz val="10"/>
        <color rgb="FFFF0000"/>
        <rFont val="Gill Sans MT"/>
        <family val="2"/>
      </rPr>
      <t>Programa de prevencion y protección contra caídas</t>
    </r>
    <r>
      <rPr>
        <sz val="10"/>
        <rFont val="Gill Sans MT"/>
        <family val="2"/>
      </rPr>
      <t xml:space="preserve">
Curso de reentrenamiento
Instructivo para manejo silvicultural
Procedimiento de trabajo seguro cubiertas
Inspección preoperacional de equipos en altura
Permiso de trabajos en altura
Análisis de trabajo seguro en alturas</t>
    </r>
  </si>
  <si>
    <t>Proyección de particulas.</t>
  </si>
  <si>
    <t xml:space="preserve">CONDICIONES DE SEGURIDAD MECANICO
</t>
  </si>
  <si>
    <t>Lesiones oculares, dérmicas y corporales.</t>
  </si>
  <si>
    <t xml:space="preserve">Seguimiento al mantenimiento de maquinaria y equipos
</t>
  </si>
  <si>
    <t xml:space="preserve">Mantener actualizado el plan de prevención y preparación de emergencias de acuerdo con las disposiciones del decreto 1072 de 2015
Mantener actualizado el análisis de vulnerabilidad para todos los centros de trabajo
DIvulgar plan de emergencias.
Continuar con procesos de capacitación para la brigada de emergencias para la atención de incendios, primeros auxilios y evacuación.
Garantizar continuidad en mantenimiento e inspecciones de extintores y equipos de emergencias con participación de la brigada de emergencias
Establecer planes de ayuda mutua.
Verificar que el almacenamiento de materiales se realice en lugares apropiados, seguros y separados entre si para evitar reacciones por mezcla entre elementos.
Realizar estudio de señalización validando si se requiere integrar mas señalización a las instalaciones. 
</t>
  </si>
  <si>
    <t xml:space="preserve">Mantener actualizado el plan de prevención y preparación de emergencias de acuerdo con las disposiciones del decreto 1072 de 2015
Mantener actualizado el análisis de vulnerabilidad para todos los centros de trabajo
DIvulgar plan de emergencias.
Continuar con procesos de capacitación para la brigada de emergencias para la atención de incendios, primeros auxilios y evacuación.
Garantizar continuidad en mantenimiento e inspecciones de extintores y equipos de emergencias con participación de la brigada de emergencias
Establecer planes de ayuda mutua.
Verificar que el almacenamiento de materiales se realice en lugares apropiados, seguros y separados entre si para evitar reacciones por mezcla entre elementos.
Realizar estudio de señalización validando si se requiere integrar mas señalización a las instalaciones. </t>
  </si>
  <si>
    <t>Manipualción de Herramientas,</t>
  </si>
  <si>
    <t>No.  controles establecidos</t>
  </si>
  <si>
    <t>No.de controles implementados</t>
  </si>
  <si>
    <t>1 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</si>
</sst>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quot;€&quot;_-;\-* #,##0.00\ &quot;€&quot;_-;_-* &quot;-&quot;??\ &quot;€&quot;_-;_-@_-"/>
    <numFmt numFmtId="165" formatCode="_-* #,##0.00\ _€_-;\-* #,##0.00\ _€_-;_-* &quot;-&quot;??\ _€_-;_-@_-"/>
    <numFmt numFmtId="166" formatCode="[$-C0A]mmmm\-yy;@"/>
    <numFmt numFmtId="167" formatCode="_-&quot;$&quot;\ * #,##0_-;\-&quot;$&quot;\ * #,##0_-;_-&quot;$&quot;\ * &quot;-&quot;??_-;_-@_-"/>
  </numFmts>
  <fonts count="52">
    <font>
      <sz val="10"/>
      <name val="Arial"/>
    </font>
    <font>
      <sz val="10"/>
      <name val="Arial"/>
      <family val="2"/>
    </font>
    <font>
      <u/>
      <sz val="10"/>
      <color indexed="12"/>
      <name val="Arial"/>
      <family val="2"/>
    </font>
    <font>
      <sz val="10"/>
      <name val="Arial"/>
      <family val="2"/>
    </font>
    <font>
      <b/>
      <sz val="9"/>
      <color indexed="81"/>
      <name val="Tahoma"/>
      <family val="2"/>
    </font>
    <font>
      <b/>
      <sz val="10"/>
      <name val="Arial"/>
      <family val="2"/>
    </font>
    <font>
      <sz val="10"/>
      <name val="Arial"/>
      <family val="2"/>
    </font>
    <font>
      <b/>
      <sz val="10"/>
      <name val="Gill Sans MT"/>
      <family val="2"/>
    </font>
    <font>
      <b/>
      <sz val="12"/>
      <name val="Gill Sans MT"/>
      <family val="2"/>
    </font>
    <font>
      <b/>
      <sz val="8"/>
      <name val="Gill Sans MT"/>
      <family val="2"/>
    </font>
    <font>
      <sz val="10"/>
      <name val="Gill Sans MT"/>
      <family val="2"/>
    </font>
    <font>
      <b/>
      <sz val="11"/>
      <name val="Gill Sans MT"/>
      <family val="2"/>
    </font>
    <font>
      <sz val="8"/>
      <name val="Gill Sans MT"/>
      <family val="2"/>
    </font>
    <font>
      <sz val="11"/>
      <name val="Calibri"/>
      <family val="2"/>
    </font>
    <font>
      <b/>
      <sz val="9"/>
      <name val="Gill Sans MT"/>
      <family val="2"/>
    </font>
    <font>
      <b/>
      <sz val="11"/>
      <name val="Arial Narrow"/>
      <family val="2"/>
    </font>
    <font>
      <sz val="9"/>
      <color indexed="81"/>
      <name val="Tahoma"/>
      <family val="2"/>
    </font>
    <font>
      <sz val="9"/>
      <name val="Gill Sans MT"/>
      <family val="2"/>
    </font>
    <font>
      <b/>
      <sz val="11"/>
      <name val="Arial"/>
      <family val="2"/>
    </font>
    <font>
      <sz val="11"/>
      <name val="Arial"/>
      <family val="2"/>
    </font>
    <font>
      <b/>
      <sz val="12"/>
      <name val="Arial"/>
      <family val="2"/>
    </font>
    <font>
      <sz val="9"/>
      <name val="Arial"/>
      <family val="2"/>
    </font>
    <font>
      <sz val="8"/>
      <name val="Arial"/>
      <family val="2"/>
    </font>
    <font>
      <b/>
      <sz val="8"/>
      <name val="Arial"/>
      <family val="2"/>
    </font>
    <font>
      <sz val="10"/>
      <color indexed="10"/>
      <name val="Gill Sans MT"/>
      <family val="2"/>
    </font>
    <font>
      <sz val="8"/>
      <color indexed="8"/>
      <name val="Calibri"/>
      <family val="2"/>
    </font>
    <font>
      <sz val="10"/>
      <name val="Aptos"/>
      <family val="2"/>
    </font>
    <font>
      <sz val="11"/>
      <color theme="1"/>
      <name val="Calibri"/>
      <family val="2"/>
      <scheme val="minor"/>
    </font>
    <font>
      <b/>
      <sz val="11"/>
      <color theme="1"/>
      <name val="Calibri"/>
      <family val="2"/>
      <scheme val="minor"/>
    </font>
    <font>
      <sz val="8"/>
      <color theme="1"/>
      <name val="Gill Sans MT"/>
      <family val="2"/>
    </font>
    <font>
      <b/>
      <sz val="8"/>
      <color theme="1"/>
      <name val="Gill Sans MT"/>
      <family val="2"/>
    </font>
    <font>
      <sz val="11"/>
      <color theme="1"/>
      <name val="Gill Sans MT"/>
      <family val="2"/>
    </font>
    <font>
      <b/>
      <sz val="11"/>
      <color theme="1"/>
      <name val="Arial Narrow"/>
      <family val="2"/>
    </font>
    <font>
      <sz val="11"/>
      <color theme="1"/>
      <name val="Arial Narrow"/>
      <family val="2"/>
    </font>
    <font>
      <sz val="11"/>
      <color rgb="FF000000"/>
      <name val="Arial Narrow"/>
      <family val="2"/>
    </font>
    <font>
      <b/>
      <sz val="20"/>
      <color theme="1"/>
      <name val="Gill Sans MT"/>
      <family val="2"/>
    </font>
    <font>
      <b/>
      <sz val="16"/>
      <color theme="1"/>
      <name val="Gill Sans MT"/>
      <family val="2"/>
    </font>
    <font>
      <b/>
      <sz val="10"/>
      <color theme="1"/>
      <name val="Gill Sans MT"/>
      <family val="2"/>
    </font>
    <font>
      <b/>
      <sz val="12"/>
      <color theme="1"/>
      <name val="Gill Sans MT"/>
      <family val="2"/>
    </font>
    <font>
      <sz val="9"/>
      <color theme="1"/>
      <name val="Gill Sans MT"/>
      <family val="2"/>
    </font>
    <font>
      <b/>
      <sz val="8"/>
      <color theme="0"/>
      <name val="Gill Sans MT"/>
      <family val="2"/>
    </font>
    <font>
      <sz val="10"/>
      <color rgb="FFFF0000"/>
      <name val="Gill Sans MT"/>
      <family val="2"/>
    </font>
    <font>
      <sz val="11"/>
      <color theme="1"/>
      <name val="Arial"/>
      <family val="2"/>
    </font>
    <font>
      <b/>
      <sz val="11"/>
      <color theme="1"/>
      <name val="Arial"/>
      <family val="2"/>
    </font>
    <font>
      <b/>
      <sz val="11"/>
      <color theme="0"/>
      <name val="Arial"/>
      <family val="2"/>
    </font>
    <font>
      <sz val="11"/>
      <color theme="0"/>
      <name val="Arial"/>
      <family val="2"/>
    </font>
    <font>
      <sz val="10"/>
      <color theme="1"/>
      <name val="Gill Sans MT"/>
      <family val="2"/>
    </font>
    <font>
      <b/>
      <sz val="10"/>
      <color theme="0"/>
      <name val="Gill Sans MT"/>
      <family val="2"/>
    </font>
    <font>
      <sz val="8"/>
      <color theme="0"/>
      <name val="Gill Sans MT"/>
      <family val="2"/>
    </font>
    <font>
      <sz val="10"/>
      <color theme="0"/>
      <name val="Gill Sans MT"/>
      <family val="2"/>
    </font>
    <font>
      <b/>
      <sz val="8"/>
      <color theme="1"/>
      <name val="Calibri"/>
      <family val="2"/>
      <scheme val="minor"/>
    </font>
    <font>
      <sz val="8"/>
      <color rgb="FFFF0000"/>
      <name val="Gill Sans MT"/>
      <family val="2"/>
    </font>
  </fonts>
  <fills count="21">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10"/>
        <bgColor indexed="64"/>
      </patternFill>
    </fill>
    <fill>
      <patternFill patternType="solid">
        <fgColor rgb="FF92D050"/>
        <bgColor indexed="64"/>
      </patternFill>
    </fill>
    <fill>
      <patternFill patternType="solid">
        <fgColor theme="0"/>
        <bgColor indexed="64"/>
      </patternFill>
    </fill>
    <fill>
      <patternFill patternType="solid">
        <fgColor theme="0"/>
        <bgColor indexed="8"/>
      </patternFill>
    </fill>
    <fill>
      <patternFill patternType="solid">
        <fgColor rgb="FF66FF33"/>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5C00"/>
        <bgColor indexed="64"/>
      </patternFill>
    </fill>
    <fill>
      <patternFill patternType="solid">
        <fgColor rgb="FFFF0000"/>
        <bgColor indexed="64"/>
      </patternFill>
    </fill>
    <fill>
      <patternFill patternType="solid">
        <fgColor rgb="FF006600"/>
        <bgColor indexed="64"/>
      </patternFill>
    </fill>
    <fill>
      <patternFill patternType="solid">
        <fgColor rgb="FF006800"/>
        <bgColor indexed="64"/>
      </patternFill>
    </fill>
    <fill>
      <patternFill patternType="solid">
        <fgColor theme="0" tint="-0.149998474074526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double">
        <color indexed="64"/>
      </top>
      <bottom/>
      <diagonal/>
    </border>
    <border>
      <left/>
      <right/>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92D050"/>
      </left>
      <right style="thin">
        <color rgb="FF92D050"/>
      </right>
      <top style="thin">
        <color rgb="FF92D050"/>
      </top>
      <bottom style="thin">
        <color rgb="FF92D050"/>
      </bottom>
      <diagonal/>
    </border>
    <border>
      <left style="thin">
        <color rgb="FF92D050"/>
      </left>
      <right/>
      <top style="thin">
        <color rgb="FF92D050"/>
      </top>
      <bottom style="thin">
        <color rgb="FF92D050"/>
      </bottom>
      <diagonal/>
    </border>
    <border>
      <left/>
      <right style="thin">
        <color rgb="FF92D050"/>
      </right>
      <top style="thin">
        <color rgb="FF92D050"/>
      </top>
      <bottom style="thin">
        <color rgb="FF92D050"/>
      </bottom>
      <diagonal/>
    </border>
  </borders>
  <cellStyleXfs count="12">
    <xf numFmtId="0" fontId="0" fillId="0" borderId="0"/>
    <xf numFmtId="0" fontId="2" fillId="0" borderId="0" applyNumberFormat="0" applyFill="0" applyBorder="0" applyAlignment="0" applyProtection="0">
      <alignment vertical="top"/>
      <protection locked="0"/>
    </xf>
    <xf numFmtId="165" fontId="1"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27" fillId="0" borderId="0"/>
    <xf numFmtId="0" fontId="3" fillId="0" borderId="0"/>
    <xf numFmtId="0" fontId="3" fillId="0" borderId="0"/>
    <xf numFmtId="0" fontId="13" fillId="0" borderId="0"/>
    <xf numFmtId="9" fontId="3" fillId="0" borderId="0" applyFont="0" applyFill="0" applyBorder="0" applyAlignment="0" applyProtection="0"/>
    <xf numFmtId="9" fontId="6" fillId="0" borderId="0" applyFont="0" applyFill="0" applyBorder="0" applyAlignment="0" applyProtection="0"/>
  </cellStyleXfs>
  <cellXfs count="468">
    <xf numFmtId="0" fontId="0" fillId="0" borderId="0" xfId="0"/>
    <xf numFmtId="0" fontId="7" fillId="5"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4" borderId="1" xfId="0" applyFont="1" applyFill="1" applyBorder="1" applyAlignment="1">
      <alignment horizontal="center" vertical="center"/>
    </xf>
    <xf numFmtId="0" fontId="10" fillId="0" borderId="2" xfId="0" applyFont="1" applyBorder="1" applyAlignment="1">
      <alignment horizontal="justify" vertical="top"/>
    </xf>
    <xf numFmtId="0" fontId="10" fillId="6" borderId="1" xfId="0" applyFont="1" applyFill="1" applyBorder="1" applyAlignment="1">
      <alignment horizontal="center" vertical="center"/>
    </xf>
    <xf numFmtId="0" fontId="10" fillId="6" borderId="3" xfId="0" applyFont="1" applyFill="1" applyBorder="1" applyAlignment="1">
      <alignment horizontal="center"/>
    </xf>
    <xf numFmtId="0" fontId="10" fillId="0" borderId="1" xfId="0" applyFont="1" applyBorder="1" applyAlignment="1">
      <alignment horizontal="center" vertical="center"/>
    </xf>
    <xf numFmtId="0" fontId="7" fillId="6" borderId="4" xfId="0" applyFont="1" applyFill="1" applyBorder="1" applyAlignment="1">
      <alignment horizontal="right"/>
    </xf>
    <xf numFmtId="0" fontId="7" fillId="3" borderId="5" xfId="0" applyFont="1" applyFill="1" applyBorder="1" applyAlignment="1">
      <alignment horizontal="center" vertical="center"/>
    </xf>
    <xf numFmtId="0" fontId="7" fillId="4" borderId="5" xfId="0" applyFont="1" applyFill="1" applyBorder="1" applyAlignment="1">
      <alignment horizontal="center" vertical="center"/>
    </xf>
    <xf numFmtId="0" fontId="7" fillId="6" borderId="6" xfId="0" applyFont="1" applyFill="1" applyBorder="1" applyAlignment="1">
      <alignment horizontal="center" vertical="center"/>
    </xf>
    <xf numFmtId="0" fontId="12" fillId="7" borderId="7" xfId="6" applyFont="1" applyFill="1" applyBorder="1" applyAlignment="1">
      <alignment horizontal="center" vertical="center" wrapText="1"/>
    </xf>
    <xf numFmtId="0" fontId="12" fillId="7" borderId="1" xfId="6" applyFont="1" applyFill="1" applyBorder="1" applyAlignment="1">
      <alignment horizontal="center" vertical="center" wrapText="1"/>
    </xf>
    <xf numFmtId="9" fontId="10" fillId="0" borderId="3" xfId="10" applyFont="1" applyBorder="1" applyAlignment="1">
      <alignment horizontal="center" vertical="center"/>
    </xf>
    <xf numFmtId="9" fontId="10" fillId="0" borderId="8" xfId="10" applyFont="1" applyBorder="1" applyAlignment="1">
      <alignment horizontal="center" vertical="center"/>
    </xf>
    <xf numFmtId="0" fontId="12" fillId="7" borderId="9" xfId="6" applyFont="1" applyFill="1" applyBorder="1" applyAlignment="1">
      <alignment horizontal="center" vertical="center" wrapText="1"/>
    </xf>
    <xf numFmtId="9" fontId="10" fillId="0" borderId="10" xfId="10" applyFont="1" applyBorder="1" applyAlignment="1">
      <alignment horizontal="center" vertical="center"/>
    </xf>
    <xf numFmtId="0" fontId="7" fillId="6" borderId="5" xfId="0" applyFont="1" applyFill="1" applyBorder="1" applyAlignment="1">
      <alignment horizontal="center"/>
    </xf>
    <xf numFmtId="0" fontId="7" fillId="0" borderId="5" xfId="0" applyFont="1" applyBorder="1" applyAlignment="1">
      <alignment horizontal="center"/>
    </xf>
    <xf numFmtId="9" fontId="7" fillId="0" borderId="6" xfId="10" applyFont="1" applyBorder="1" applyAlignment="1">
      <alignment horizontal="center" vertical="center"/>
    </xf>
    <xf numFmtId="0" fontId="10" fillId="0" borderId="11" xfId="0" applyFont="1" applyBorder="1" applyAlignment="1">
      <alignment horizontal="center" vertical="center"/>
    </xf>
    <xf numFmtId="0" fontId="3" fillId="0" borderId="0" xfId="0" applyFont="1"/>
    <xf numFmtId="0" fontId="3" fillId="0" borderId="1" xfId="0" applyFont="1" applyBorder="1" applyAlignment="1">
      <alignment wrapText="1"/>
    </xf>
    <xf numFmtId="0" fontId="11" fillId="7" borderId="12" xfId="6" applyFont="1" applyFill="1" applyBorder="1" applyAlignment="1">
      <alignment horizontal="center" vertical="center" wrapText="1"/>
    </xf>
    <xf numFmtId="0" fontId="8" fillId="0" borderId="13" xfId="0" applyFont="1" applyBorder="1" applyAlignment="1">
      <alignment horizontal="center" vertical="center"/>
    </xf>
    <xf numFmtId="0" fontId="12" fillId="7" borderId="14" xfId="6" applyFont="1" applyFill="1" applyBorder="1" applyAlignment="1">
      <alignment horizontal="center" vertical="center" wrapText="1"/>
    </xf>
    <xf numFmtId="0" fontId="3" fillId="0" borderId="14" xfId="0" applyFont="1" applyBorder="1" applyAlignment="1">
      <alignment wrapText="1"/>
    </xf>
    <xf numFmtId="0" fontId="3" fillId="0" borderId="9" xfId="0" applyFont="1" applyBorder="1" applyAlignment="1">
      <alignment wrapText="1"/>
    </xf>
    <xf numFmtId="0" fontId="12" fillId="7" borderId="5" xfId="6" applyFont="1" applyFill="1" applyBorder="1" applyAlignment="1">
      <alignment horizontal="center" vertical="center" wrapText="1"/>
    </xf>
    <xf numFmtId="0" fontId="7" fillId="8" borderId="5"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1" xfId="0" applyFont="1" applyFill="1" applyBorder="1" applyAlignment="1">
      <alignment horizontal="center" vertical="center"/>
    </xf>
    <xf numFmtId="0" fontId="7" fillId="8" borderId="1" xfId="0" applyFont="1" applyFill="1" applyBorder="1" applyAlignment="1">
      <alignment horizontal="center" vertical="center"/>
    </xf>
    <xf numFmtId="0" fontId="3" fillId="10" borderId="15" xfId="0" applyFont="1" applyFill="1" applyBorder="1" applyAlignment="1">
      <alignment wrapText="1"/>
    </xf>
    <xf numFmtId="0" fontId="3" fillId="10" borderId="2" xfId="0" applyFont="1" applyFill="1" applyBorder="1" applyAlignment="1">
      <alignment wrapText="1"/>
    </xf>
    <xf numFmtId="0" fontId="3" fillId="10" borderId="16" xfId="0" applyFont="1" applyFill="1" applyBorder="1" applyAlignment="1">
      <alignment wrapText="1"/>
    </xf>
    <xf numFmtId="0" fontId="10" fillId="0" borderId="9" xfId="0" applyFont="1" applyBorder="1" applyAlignment="1">
      <alignment horizontal="center" vertical="center"/>
    </xf>
    <xf numFmtId="0" fontId="10" fillId="6" borderId="10" xfId="0" applyFont="1" applyFill="1" applyBorder="1" applyAlignment="1">
      <alignment horizontal="center"/>
    </xf>
    <xf numFmtId="0" fontId="5" fillId="11" borderId="1" xfId="0" applyFont="1" applyFill="1" applyBorder="1" applyAlignment="1">
      <alignment horizontal="center" vertical="center"/>
    </xf>
    <xf numFmtId="0" fontId="5" fillId="11" borderId="1" xfId="0" applyFont="1" applyFill="1" applyBorder="1" applyAlignment="1">
      <alignment horizontal="center" vertical="center" wrapText="1"/>
    </xf>
    <xf numFmtId="9" fontId="10" fillId="0" borderId="1" xfId="10" applyFont="1" applyBorder="1" applyAlignment="1">
      <alignment horizontal="center"/>
    </xf>
    <xf numFmtId="0" fontId="29" fillId="0" borderId="14" xfId="0" applyFont="1" applyBorder="1" applyAlignment="1">
      <alignment horizontal="left" vertical="center" wrapText="1"/>
    </xf>
    <xf numFmtId="0" fontId="29" fillId="0" borderId="1" xfId="0" applyFont="1" applyBorder="1" applyAlignment="1">
      <alignment horizontal="left" vertical="center" wrapText="1"/>
    </xf>
    <xf numFmtId="0" fontId="29" fillId="0" borderId="9" xfId="0" applyFont="1" applyBorder="1" applyAlignment="1">
      <alignment horizontal="left" vertical="center" wrapText="1"/>
    </xf>
    <xf numFmtId="0" fontId="29" fillId="0" borderId="0" xfId="0" applyFont="1"/>
    <xf numFmtId="0" fontId="29" fillId="0" borderId="17" xfId="0" applyFont="1" applyBorder="1" applyAlignment="1">
      <alignment horizontal="left" vertical="center" wrapText="1"/>
    </xf>
    <xf numFmtId="0" fontId="29" fillId="0" borderId="8" xfId="0" applyFont="1" applyBorder="1" applyAlignment="1">
      <alignment horizontal="left" vertical="center" wrapText="1"/>
    </xf>
    <xf numFmtId="0" fontId="29" fillId="0" borderId="0" xfId="0" applyFont="1" applyAlignment="1">
      <alignment horizontal="left" vertical="center" wrapText="1"/>
    </xf>
    <xf numFmtId="0" fontId="29" fillId="0" borderId="3" xfId="0" applyFont="1" applyBorder="1" applyAlignment="1">
      <alignment horizontal="left" vertical="center" wrapText="1"/>
    </xf>
    <xf numFmtId="0" fontId="29" fillId="0" borderId="10" xfId="0" applyFont="1" applyBorder="1" applyAlignment="1">
      <alignment horizontal="left" vertical="center" wrapText="1"/>
    </xf>
    <xf numFmtId="0" fontId="29" fillId="0" borderId="0" xfId="0" applyFont="1" applyAlignment="1">
      <alignment horizontal="left"/>
    </xf>
    <xf numFmtId="0" fontId="29" fillId="0" borderId="0" xfId="0" applyFont="1" applyAlignment="1">
      <alignment horizontal="center" vertical="center" wrapText="1"/>
    </xf>
    <xf numFmtId="0" fontId="30" fillId="0" borderId="0" xfId="0" applyFont="1"/>
    <xf numFmtId="0" fontId="29" fillId="0" borderId="0" xfId="0" applyFont="1" applyAlignment="1">
      <alignment horizontal="center" vertical="center"/>
    </xf>
    <xf numFmtId="0" fontId="29" fillId="0" borderId="17" xfId="8" applyFont="1" applyBorder="1" applyAlignment="1" applyProtection="1">
      <alignment horizontal="left" vertical="center" wrapText="1"/>
      <protection locked="0"/>
    </xf>
    <xf numFmtId="0" fontId="29" fillId="0" borderId="14" xfId="8" applyFont="1" applyBorder="1" applyAlignment="1" applyProtection="1">
      <alignment horizontal="center" vertical="center" wrapText="1"/>
      <protection locked="0"/>
    </xf>
    <xf numFmtId="0" fontId="29" fillId="0" borderId="14" xfId="0" applyFont="1" applyBorder="1" applyAlignment="1">
      <alignment horizontal="center" vertical="center" wrapText="1"/>
    </xf>
    <xf numFmtId="0" fontId="29" fillId="0" borderId="14" xfId="0" applyFont="1" applyBorder="1" applyAlignment="1" applyProtection="1">
      <alignment horizontal="center" vertical="center" wrapText="1"/>
      <protection locked="0"/>
    </xf>
    <xf numFmtId="0" fontId="29" fillId="0" borderId="18" xfId="8" applyFont="1" applyBorder="1" applyAlignment="1" applyProtection="1">
      <alignment horizontal="left" vertical="center" wrapText="1"/>
      <protection locked="0"/>
    </xf>
    <xf numFmtId="0" fontId="29" fillId="0" borderId="11" xfId="8" applyFont="1" applyBorder="1" applyAlignment="1" applyProtection="1">
      <alignment horizontal="left" vertical="center" wrapText="1"/>
      <protection locked="0"/>
    </xf>
    <xf numFmtId="0" fontId="29" fillId="0" borderId="17" xfId="4" applyFont="1" applyBorder="1" applyAlignment="1">
      <alignment horizontal="left" vertical="center" wrapText="1"/>
    </xf>
    <xf numFmtId="0" fontId="29" fillId="0" borderId="2" xfId="4" applyFont="1" applyBorder="1" applyAlignment="1">
      <alignment horizontal="left" vertical="center" wrapText="1"/>
    </xf>
    <xf numFmtId="0" fontId="29" fillId="0" borderId="2" xfId="0" applyFont="1" applyBorder="1" applyAlignment="1" applyProtection="1">
      <alignment horizontal="left" vertical="center" wrapText="1"/>
      <protection locked="0"/>
    </xf>
    <xf numFmtId="0" fontId="29" fillId="0" borderId="18" xfId="0" applyFont="1" applyBorder="1" applyAlignment="1">
      <alignment horizontal="left" vertical="center" wrapText="1"/>
    </xf>
    <xf numFmtId="0" fontId="29" fillId="0" borderId="11" xfId="0" applyFont="1" applyBorder="1" applyAlignment="1">
      <alignment horizontal="left" vertical="center" wrapText="1"/>
    </xf>
    <xf numFmtId="0" fontId="29" fillId="0" borderId="1" xfId="8" applyFont="1" applyBorder="1" applyAlignment="1" applyProtection="1">
      <alignment horizontal="center" vertical="center" wrapText="1"/>
      <protection locked="0"/>
    </xf>
    <xf numFmtId="0" fontId="29" fillId="0" borderId="1" xfId="0" applyFont="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29" fillId="0" borderId="2" xfId="8" applyFont="1" applyBorder="1" applyAlignment="1" applyProtection="1">
      <alignment horizontal="left" vertical="center" wrapText="1"/>
      <protection locked="0"/>
    </xf>
    <xf numFmtId="0" fontId="12" fillId="0" borderId="0" xfId="0" applyFont="1"/>
    <xf numFmtId="0" fontId="12" fillId="0" borderId="0" xfId="0" applyFont="1" applyAlignment="1">
      <alignment wrapText="1"/>
    </xf>
    <xf numFmtId="0" fontId="9" fillId="0" borderId="0" xfId="0" applyFont="1" applyAlignment="1">
      <alignment horizontal="center" wrapText="1"/>
    </xf>
    <xf numFmtId="0" fontId="9"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horizontal="left"/>
    </xf>
    <xf numFmtId="0" fontId="12" fillId="0" borderId="0" xfId="0" applyFont="1" applyAlignment="1">
      <alignment horizontal="center"/>
    </xf>
    <xf numFmtId="0" fontId="31" fillId="0" borderId="0" xfId="0" applyFont="1" applyAlignment="1">
      <alignment vertical="center"/>
    </xf>
    <xf numFmtId="0" fontId="15" fillId="12" borderId="1" xfId="2" applyNumberFormat="1" applyFont="1" applyFill="1" applyBorder="1" applyAlignment="1">
      <alignment horizontal="center" vertical="center" wrapText="1"/>
    </xf>
    <xf numFmtId="0" fontId="32" fillId="12" borderId="1" xfId="0" applyFont="1" applyFill="1" applyBorder="1" applyAlignment="1">
      <alignment horizontal="center"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0" borderId="0" xfId="0" applyFont="1" applyAlignment="1">
      <alignment horizontal="center" vertical="center" wrapText="1"/>
    </xf>
    <xf numFmtId="0" fontId="33" fillId="0" borderId="1" xfId="2" applyNumberFormat="1" applyFont="1" applyFill="1" applyBorder="1" applyAlignment="1">
      <alignment horizontal="center" vertical="center" wrapText="1"/>
    </xf>
    <xf numFmtId="0" fontId="32" fillId="0" borderId="1" xfId="0" applyFont="1" applyBorder="1" applyAlignment="1">
      <alignment horizontal="center" vertical="center" wrapText="1"/>
    </xf>
    <xf numFmtId="14" fontId="33"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49"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167" fontId="33" fillId="0" borderId="1" xfId="3" applyNumberFormat="1" applyFont="1" applyFill="1" applyBorder="1" applyAlignment="1">
      <alignment horizontal="center" vertical="center"/>
    </xf>
    <xf numFmtId="0" fontId="33" fillId="0" borderId="0" xfId="0" applyFont="1" applyAlignment="1">
      <alignment horizontal="center" vertical="center"/>
    </xf>
    <xf numFmtId="3" fontId="33" fillId="0" borderId="1" xfId="2" applyNumberFormat="1" applyFont="1" applyFill="1" applyBorder="1" applyAlignment="1">
      <alignment horizontal="center" vertical="center" wrapText="1"/>
    </xf>
    <xf numFmtId="0" fontId="33" fillId="0" borderId="0" xfId="2" applyNumberFormat="1" applyFont="1" applyFill="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5" fillId="13" borderId="19" xfId="4" applyFont="1" applyFill="1" applyBorder="1" applyAlignment="1">
      <alignment horizontal="left" vertical="center"/>
    </xf>
    <xf numFmtId="0" fontId="36" fillId="13" borderId="19" xfId="4" applyFont="1" applyFill="1" applyBorder="1" applyAlignment="1">
      <alignment horizontal="left" vertical="center" wrapText="1"/>
    </xf>
    <xf numFmtId="0" fontId="36" fillId="13" borderId="19" xfId="4" applyFont="1" applyFill="1" applyBorder="1" applyAlignment="1">
      <alignment horizontal="left" vertical="center"/>
    </xf>
    <xf numFmtId="0" fontId="37" fillId="13" borderId="19" xfId="4" applyFont="1" applyFill="1" applyBorder="1" applyAlignment="1">
      <alignment horizontal="left" vertical="center"/>
    </xf>
    <xf numFmtId="0" fontId="38" fillId="13" borderId="19" xfId="4" applyFont="1" applyFill="1" applyBorder="1" applyAlignment="1">
      <alignment horizontal="left" vertical="center"/>
    </xf>
    <xf numFmtId="0" fontId="39" fillId="0" borderId="0" xfId="4" applyFont="1" applyAlignment="1">
      <alignment horizontal="left" vertical="center" wrapText="1"/>
    </xf>
    <xf numFmtId="0" fontId="36" fillId="13" borderId="0" xfId="4" applyFont="1" applyFill="1" applyAlignment="1">
      <alignment horizontal="left" vertical="center"/>
    </xf>
    <xf numFmtId="0" fontId="36" fillId="0" borderId="1" xfId="4" applyFont="1" applyBorder="1" applyAlignment="1">
      <alignment horizontal="left" vertical="center"/>
    </xf>
    <xf numFmtId="0" fontId="35" fillId="13" borderId="0" xfId="4" applyFont="1" applyFill="1" applyAlignment="1">
      <alignment horizontal="left" vertical="center"/>
    </xf>
    <xf numFmtId="0" fontId="29" fillId="0" borderId="1" xfId="4" applyFont="1" applyBorder="1" applyAlignment="1">
      <alignment horizontal="left" vertical="center" wrapText="1"/>
    </xf>
    <xf numFmtId="0" fontId="39" fillId="13" borderId="0" xfId="4" applyFont="1" applyFill="1" applyAlignment="1">
      <alignment horizontal="left" vertical="center" wrapText="1"/>
    </xf>
    <xf numFmtId="0" fontId="29" fillId="13" borderId="0" xfId="4" applyFont="1" applyFill="1" applyAlignment="1">
      <alignment horizontal="left" vertical="center" wrapText="1"/>
    </xf>
    <xf numFmtId="0" fontId="35" fillId="13" borderId="20" xfId="4" applyFont="1" applyFill="1" applyBorder="1" applyAlignment="1">
      <alignment horizontal="left" vertical="center"/>
    </xf>
    <xf numFmtId="0" fontId="36" fillId="13" borderId="20" xfId="4" applyFont="1" applyFill="1" applyBorder="1" applyAlignment="1">
      <alignment horizontal="left" vertical="center" wrapText="1"/>
    </xf>
    <xf numFmtId="0" fontId="36" fillId="13" borderId="20" xfId="4" applyFont="1" applyFill="1" applyBorder="1" applyAlignment="1">
      <alignment horizontal="left" vertical="center"/>
    </xf>
    <xf numFmtId="0" fontId="29" fillId="13" borderId="21" xfId="4" applyFont="1" applyFill="1" applyBorder="1" applyAlignment="1">
      <alignment horizontal="left" vertical="center" wrapText="1"/>
    </xf>
    <xf numFmtId="0" fontId="35" fillId="14" borderId="0" xfId="4" applyFont="1" applyFill="1" applyAlignment="1">
      <alignment horizontal="left" vertical="center"/>
    </xf>
    <xf numFmtId="0" fontId="36" fillId="14" borderId="0" xfId="4" applyFont="1" applyFill="1" applyAlignment="1">
      <alignment horizontal="left" vertical="center" wrapText="1"/>
    </xf>
    <xf numFmtId="0" fontId="36" fillId="14" borderId="0" xfId="4" applyFont="1" applyFill="1" applyAlignment="1">
      <alignment horizontal="left" vertical="center"/>
    </xf>
    <xf numFmtId="0" fontId="29" fillId="14" borderId="0" xfId="4" applyFont="1" applyFill="1" applyAlignment="1">
      <alignment horizontal="left" vertical="center" wrapText="1"/>
    </xf>
    <xf numFmtId="0" fontId="39" fillId="14" borderId="19" xfId="4" applyFont="1" applyFill="1" applyBorder="1" applyAlignment="1">
      <alignment horizontal="left" vertical="center" wrapText="1"/>
    </xf>
    <xf numFmtId="0" fontId="39" fillId="14" borderId="0" xfId="4" applyFont="1" applyFill="1" applyAlignment="1">
      <alignment horizontal="left" vertical="center" wrapText="1"/>
    </xf>
    <xf numFmtId="0" fontId="35" fillId="14" borderId="20" xfId="4" applyFont="1" applyFill="1" applyBorder="1" applyAlignment="1">
      <alignment horizontal="left" vertical="center"/>
    </xf>
    <xf numFmtId="0" fontId="36" fillId="14" borderId="20" xfId="4" applyFont="1" applyFill="1" applyBorder="1" applyAlignment="1">
      <alignment horizontal="left" vertical="center" wrapText="1"/>
    </xf>
    <xf numFmtId="0" fontId="36" fillId="14" borderId="20" xfId="4" applyFont="1" applyFill="1" applyBorder="1" applyAlignment="1">
      <alignment horizontal="left" vertical="center"/>
    </xf>
    <xf numFmtId="0" fontId="29" fillId="14" borderId="21" xfId="4" applyFont="1" applyFill="1" applyBorder="1" applyAlignment="1">
      <alignment horizontal="left" vertical="center" wrapText="1"/>
    </xf>
    <xf numFmtId="0" fontId="36" fillId="13" borderId="0" xfId="4" applyFont="1" applyFill="1" applyAlignment="1">
      <alignment horizontal="left" vertical="center" wrapText="1"/>
    </xf>
    <xf numFmtId="0" fontId="39" fillId="13" borderId="19" xfId="4" applyFont="1" applyFill="1" applyBorder="1" applyAlignment="1">
      <alignment horizontal="left" vertical="center" wrapText="1"/>
    </xf>
    <xf numFmtId="0" fontId="39" fillId="13" borderId="20" xfId="4" applyFont="1" applyFill="1" applyBorder="1" applyAlignment="1">
      <alignment horizontal="left" vertical="center" wrapText="1"/>
    </xf>
    <xf numFmtId="0" fontId="36" fillId="0" borderId="1" xfId="4" applyFont="1" applyBorder="1" applyAlignment="1">
      <alignment horizontal="left" vertical="center" wrapText="1"/>
    </xf>
    <xf numFmtId="0" fontId="29" fillId="14" borderId="20" xfId="4" applyFont="1" applyFill="1" applyBorder="1" applyAlignment="1">
      <alignment horizontal="left" vertical="center" wrapText="1"/>
    </xf>
    <xf numFmtId="0" fontId="39" fillId="14" borderId="20" xfId="4" applyFont="1" applyFill="1" applyBorder="1" applyAlignment="1">
      <alignment horizontal="left" vertical="center" wrapText="1"/>
    </xf>
    <xf numFmtId="0" fontId="35" fillId="0" borderId="0" xfId="4" applyFont="1" applyAlignment="1">
      <alignment horizontal="left" vertical="center"/>
    </xf>
    <xf numFmtId="0" fontId="36" fillId="0" borderId="0" xfId="4" applyFont="1" applyAlignment="1">
      <alignment horizontal="left" vertical="center" wrapText="1"/>
    </xf>
    <xf numFmtId="0" fontId="36" fillId="0" borderId="0" xfId="4" applyFont="1" applyAlignment="1">
      <alignment horizontal="left" vertical="center"/>
    </xf>
    <xf numFmtId="0" fontId="29" fillId="0" borderId="0" xfId="4" applyFont="1" applyAlignment="1">
      <alignment horizontal="left" vertical="center" wrapText="1"/>
    </xf>
    <xf numFmtId="0" fontId="30" fillId="13" borderId="22" xfId="0" applyFont="1" applyFill="1" applyBorder="1" applyAlignment="1">
      <alignment horizontal="left" vertical="center" wrapText="1"/>
    </xf>
    <xf numFmtId="0" fontId="30" fillId="13" borderId="23" xfId="0" applyFont="1" applyFill="1" applyBorder="1" applyAlignment="1">
      <alignment horizontal="center" vertical="center" wrapText="1"/>
    </xf>
    <xf numFmtId="0" fontId="30" fillId="13" borderId="24" xfId="0" applyFont="1" applyFill="1" applyBorder="1" applyAlignment="1">
      <alignment horizontal="center" vertical="center" wrapText="1"/>
    </xf>
    <xf numFmtId="0" fontId="30" fillId="0" borderId="0" xfId="0" applyFont="1" applyAlignment="1">
      <alignment horizontal="left" vertical="center" wrapText="1"/>
    </xf>
    <xf numFmtId="0" fontId="30" fillId="15" borderId="25" xfId="0" applyFont="1" applyFill="1" applyBorder="1" applyAlignment="1">
      <alignment horizontal="left" vertical="center" wrapText="1"/>
    </xf>
    <xf numFmtId="0" fontId="30" fillId="15" borderId="25" xfId="0" applyFont="1" applyFill="1" applyBorder="1" applyAlignment="1">
      <alignment horizontal="center" vertical="center" wrapText="1"/>
    </xf>
    <xf numFmtId="0" fontId="29" fillId="0" borderId="7" xfId="0" applyFont="1" applyBorder="1" applyAlignment="1">
      <alignment horizontal="left" vertical="center" wrapText="1"/>
    </xf>
    <xf numFmtId="0" fontId="29" fillId="0" borderId="26" xfId="0" applyFont="1" applyBorder="1" applyAlignment="1">
      <alignment horizontal="left" vertical="center" wrapText="1"/>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40" fillId="16" borderId="29" xfId="8" applyFont="1" applyFill="1" applyBorder="1" applyAlignment="1" applyProtection="1">
      <alignment horizontal="center" vertical="top" wrapText="1"/>
      <protection locked="0"/>
    </xf>
    <xf numFmtId="0" fontId="40" fillId="16" borderId="12" xfId="8" applyFont="1" applyFill="1" applyBorder="1" applyAlignment="1" applyProtection="1">
      <alignment horizontal="center" vertical="top" wrapText="1"/>
      <protection locked="0"/>
    </xf>
    <xf numFmtId="0" fontId="40" fillId="16" borderId="30" xfId="8" applyFont="1" applyFill="1" applyBorder="1" applyAlignment="1" applyProtection="1">
      <alignment horizontal="center" vertical="top" wrapText="1"/>
      <protection locked="0"/>
    </xf>
    <xf numFmtId="0" fontId="40" fillId="16" borderId="8" xfId="8" applyFont="1" applyFill="1" applyBorder="1" applyAlignment="1" applyProtection="1">
      <alignment horizontal="center" vertical="top" wrapText="1"/>
      <protection locked="0"/>
    </xf>
    <xf numFmtId="0" fontId="40" fillId="16" borderId="14" xfId="8" applyFont="1" applyFill="1" applyBorder="1" applyAlignment="1" applyProtection="1">
      <alignment horizontal="center" vertical="top" wrapText="1"/>
      <protection locked="0"/>
    </xf>
    <xf numFmtId="0" fontId="40" fillId="16" borderId="0" xfId="8" applyFont="1" applyFill="1" applyAlignment="1" applyProtection="1">
      <alignment horizontal="center" vertical="top" wrapText="1"/>
      <protection locked="0"/>
    </xf>
    <xf numFmtId="0" fontId="40" fillId="16" borderId="31" xfId="8" applyFont="1" applyFill="1" applyBorder="1" applyAlignment="1" applyProtection="1">
      <alignment horizontal="center" vertical="top" wrapText="1"/>
      <protection locked="0"/>
    </xf>
    <xf numFmtId="0" fontId="40" fillId="16" borderId="32" xfId="8" applyFont="1" applyFill="1" applyBorder="1" applyAlignment="1" applyProtection="1">
      <alignment horizontal="center" vertical="top" wrapText="1"/>
      <protection locked="0"/>
    </xf>
    <xf numFmtId="0" fontId="40" fillId="16" borderId="33" xfId="8" applyFont="1" applyFill="1" applyBorder="1" applyAlignment="1" applyProtection="1">
      <alignment horizontal="center" vertical="top" wrapText="1"/>
      <protection locked="0"/>
    </xf>
    <xf numFmtId="0" fontId="40" fillId="16" borderId="34" xfId="8" applyFont="1" applyFill="1" applyBorder="1" applyAlignment="1" applyProtection="1">
      <alignment horizontal="center" vertical="top" wrapText="1"/>
      <protection locked="0"/>
    </xf>
    <xf numFmtId="0" fontId="40" fillId="16" borderId="35" xfId="8" applyFont="1" applyFill="1" applyBorder="1" applyAlignment="1" applyProtection="1">
      <alignment horizontal="center" vertical="top" wrapText="1"/>
      <protection locked="0"/>
    </xf>
    <xf numFmtId="0" fontId="40" fillId="16" borderId="36" xfId="8" applyFont="1" applyFill="1" applyBorder="1" applyAlignment="1" applyProtection="1">
      <alignment horizontal="center" vertical="top" wrapText="1"/>
      <protection locked="0"/>
    </xf>
    <xf numFmtId="0" fontId="40" fillId="16" borderId="34" xfId="0" applyFont="1" applyFill="1" applyBorder="1" applyAlignment="1" applyProtection="1">
      <alignment horizontal="center" vertical="top" wrapText="1"/>
      <protection locked="0"/>
    </xf>
    <xf numFmtId="0" fontId="40" fillId="16" borderId="36" xfId="0" applyFont="1" applyFill="1" applyBorder="1" applyAlignment="1" applyProtection="1">
      <alignment horizontal="center" vertical="top" wrapText="1"/>
      <protection locked="0"/>
    </xf>
    <xf numFmtId="0" fontId="40" fillId="16" borderId="37" xfId="0" applyFont="1" applyFill="1" applyBorder="1" applyAlignment="1" applyProtection="1">
      <alignment horizontal="center" vertical="top" wrapText="1"/>
      <protection locked="0"/>
    </xf>
    <xf numFmtId="0" fontId="17"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29" fillId="0" borderId="8" xfId="0" applyFont="1" applyBorder="1" applyAlignment="1">
      <alignment horizontal="center" vertical="center" wrapText="1"/>
    </xf>
    <xf numFmtId="0" fontId="29" fillId="6" borderId="11" xfId="0" applyFont="1" applyFill="1" applyBorder="1" applyAlignment="1">
      <alignment horizontal="left" vertical="center" wrapText="1"/>
    </xf>
    <xf numFmtId="0" fontId="29" fillId="6" borderId="14" xfId="0" applyFont="1" applyFill="1" applyBorder="1" applyAlignment="1">
      <alignment horizontal="left" vertical="center" wrapText="1"/>
    </xf>
    <xf numFmtId="0" fontId="10" fillId="0" borderId="1" xfId="8"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0" fillId="0" borderId="0" xfId="0" applyFont="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vertical="center"/>
    </xf>
    <xf numFmtId="0" fontId="0" fillId="0" borderId="1" xfId="0" applyBorder="1" applyAlignment="1">
      <alignment horizontal="center" vertical="center"/>
    </xf>
    <xf numFmtId="0" fontId="28" fillId="0" borderId="1" xfId="0" applyFont="1" applyBorder="1" applyAlignment="1">
      <alignment horizontal="center" vertical="center"/>
    </xf>
    <xf numFmtId="0" fontId="0" fillId="0" borderId="0" xfId="0"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8"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9" fillId="0" borderId="0" xfId="0" applyFont="1"/>
    <xf numFmtId="0" fontId="12" fillId="0" borderId="1" xfId="8"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41"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center"/>
    </xf>
    <xf numFmtId="0" fontId="30" fillId="0" borderId="0" xfId="0" applyFont="1" applyAlignment="1">
      <alignment horizontal="center"/>
    </xf>
    <xf numFmtId="0" fontId="42" fillId="0" borderId="0" xfId="0" applyFont="1"/>
    <xf numFmtId="0" fontId="43" fillId="6" borderId="0" xfId="0" applyFont="1" applyFill="1"/>
    <xf numFmtId="0" fontId="42" fillId="6" borderId="0" xfId="0" applyFont="1" applyFill="1"/>
    <xf numFmtId="0" fontId="18" fillId="0" borderId="0" xfId="0" applyFont="1" applyAlignment="1">
      <alignment horizontal="center" vertical="center"/>
    </xf>
    <xf numFmtId="0" fontId="42" fillId="0" borderId="0" xfId="0" applyFont="1" applyAlignment="1">
      <alignment horizontal="center"/>
    </xf>
    <xf numFmtId="0" fontId="44" fillId="5" borderId="0" xfId="0" applyFont="1" applyFill="1"/>
    <xf numFmtId="0" fontId="44" fillId="5" borderId="0" xfId="0" applyFont="1" applyFill="1" applyAlignment="1">
      <alignment horizontal="center" vertical="center"/>
    </xf>
    <xf numFmtId="0" fontId="42" fillId="6" borderId="0" xfId="0" applyFont="1" applyFill="1" applyAlignment="1">
      <alignment horizontal="center"/>
    </xf>
    <xf numFmtId="0" fontId="42" fillId="6" borderId="0" xfId="0" applyFont="1" applyFill="1" applyAlignment="1">
      <alignment horizontal="center" wrapText="1"/>
    </xf>
    <xf numFmtId="0" fontId="44" fillId="5" borderId="57" xfId="0" applyFont="1" applyFill="1" applyBorder="1" applyAlignment="1">
      <alignment horizontal="center"/>
    </xf>
    <xf numFmtId="0" fontId="45" fillId="5" borderId="57" xfId="0" applyFont="1" applyFill="1" applyBorder="1"/>
    <xf numFmtId="0" fontId="44" fillId="5" borderId="57" xfId="0" applyFont="1" applyFill="1" applyBorder="1" applyAlignment="1">
      <alignment horizontal="center" vertical="center"/>
    </xf>
    <xf numFmtId="0" fontId="42" fillId="6" borderId="57" xfId="0" applyFont="1" applyFill="1" applyBorder="1"/>
    <xf numFmtId="0" fontId="2" fillId="6" borderId="57" xfId="1" applyFill="1" applyBorder="1" applyAlignment="1" applyProtection="1">
      <alignment horizontal="left"/>
    </xf>
    <xf numFmtId="0" fontId="43" fillId="6" borderId="57" xfId="0" applyFont="1" applyFill="1" applyBorder="1" applyAlignment="1">
      <alignment horizontal="left"/>
    </xf>
    <xf numFmtId="0" fontId="2" fillId="6" borderId="57" xfId="1" applyFill="1" applyBorder="1" applyAlignment="1" applyProtection="1">
      <alignment horizontal="left" vertical="center" wrapText="1"/>
    </xf>
    <xf numFmtId="0" fontId="42" fillId="6" borderId="57" xfId="0" applyFont="1" applyFill="1" applyBorder="1" applyAlignment="1">
      <alignment horizontal="center"/>
    </xf>
    <xf numFmtId="0" fontId="46" fillId="0" borderId="1" xfId="0" applyFont="1" applyBorder="1" applyAlignment="1">
      <alignment horizontal="center" vertical="center" wrapText="1"/>
    </xf>
    <xf numFmtId="0" fontId="46" fillId="0" borderId="1" xfId="8" applyFont="1" applyBorder="1" applyAlignment="1" applyProtection="1">
      <alignment horizontal="center" vertical="center" wrapText="1"/>
      <protection locked="0"/>
    </xf>
    <xf numFmtId="0" fontId="46" fillId="0" borderId="1" xfId="0" applyFont="1" applyBorder="1" applyAlignment="1" applyProtection="1">
      <alignment horizontal="center" vertical="center" wrapText="1"/>
      <protection locked="0"/>
    </xf>
    <xf numFmtId="0" fontId="46" fillId="0" borderId="0" xfId="0" applyFont="1" applyAlignment="1">
      <alignment horizontal="center" vertical="center" wrapText="1"/>
    </xf>
    <xf numFmtId="0" fontId="46" fillId="0" borderId="0" xfId="0" applyFont="1" applyAlignment="1">
      <alignment horizontal="center" vertical="center"/>
    </xf>
    <xf numFmtId="0" fontId="37" fillId="0" borderId="0" xfId="0" applyFont="1" applyAlignment="1">
      <alignment horizontal="center" vertical="center"/>
    </xf>
    <xf numFmtId="0" fontId="46" fillId="0" borderId="1" xfId="4" applyFont="1" applyBorder="1" applyAlignment="1">
      <alignment horizontal="center" vertical="center" wrapText="1"/>
    </xf>
    <xf numFmtId="0" fontId="10" fillId="0" borderId="1" xfId="0" applyFont="1" applyBorder="1" applyAlignment="1">
      <alignment horizontal="left" vertical="center" wrapText="1"/>
    </xf>
    <xf numFmtId="0" fontId="10" fillId="0" borderId="1" xfId="8"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47" fillId="16" borderId="0" xfId="8" applyFont="1" applyFill="1" applyAlignment="1" applyProtection="1">
      <alignment horizontal="center" vertical="center" wrapText="1"/>
      <protection locked="0"/>
    </xf>
    <xf numFmtId="0" fontId="10" fillId="0" borderId="1" xfId="4" applyFont="1" applyBorder="1" applyAlignment="1">
      <alignment horizontal="left" vertical="center" wrapText="1"/>
    </xf>
    <xf numFmtId="0" fontId="47" fillId="16" borderId="1" xfId="8" applyFont="1" applyFill="1" applyBorder="1" applyAlignment="1" applyProtection="1">
      <alignment horizontal="center" vertical="top" wrapText="1"/>
      <protection locked="0"/>
    </xf>
    <xf numFmtId="0" fontId="47" fillId="16" borderId="1" xfId="0" applyFont="1" applyFill="1" applyBorder="1" applyAlignment="1" applyProtection="1">
      <alignment horizontal="center" vertical="top" wrapText="1"/>
      <protection locked="0"/>
    </xf>
    <xf numFmtId="0" fontId="10" fillId="0" borderId="1" xfId="4" applyFont="1" applyBorder="1" applyAlignment="1">
      <alignment horizontal="center" vertical="center" wrapText="1"/>
    </xf>
    <xf numFmtId="0" fontId="10" fillId="6" borderId="1" xfId="0" applyFont="1" applyFill="1" applyBorder="1" applyAlignment="1">
      <alignment horizontal="left" vertical="center" wrapText="1"/>
    </xf>
    <xf numFmtId="0" fontId="0" fillId="0" borderId="1" xfId="0" applyBorder="1"/>
    <xf numFmtId="0" fontId="12" fillId="0" borderId="1" xfId="0" applyFont="1" applyBorder="1" applyAlignment="1">
      <alignment horizontal="center" vertical="center"/>
    </xf>
    <xf numFmtId="0" fontId="46" fillId="0" borderId="11" xfId="0" applyFont="1" applyBorder="1" applyAlignment="1">
      <alignment horizontal="center" vertical="center" wrapText="1"/>
    </xf>
    <xf numFmtId="0" fontId="47" fillId="17" borderId="11" xfId="8" applyFont="1" applyFill="1" applyBorder="1" applyAlignment="1" applyProtection="1">
      <alignment horizontal="center" vertical="top" wrapText="1"/>
      <protection locked="0"/>
    </xf>
    <xf numFmtId="0" fontId="47" fillId="17" borderId="1" xfId="8" applyFont="1" applyFill="1" applyBorder="1" applyAlignment="1" applyProtection="1">
      <alignment horizontal="center" vertical="top" wrapText="1"/>
      <protection locked="0"/>
    </xf>
    <xf numFmtId="0" fontId="48" fillId="0" borderId="0" xfId="0" applyFont="1" applyAlignment="1">
      <alignment horizontal="left" vertical="center" wrapText="1"/>
    </xf>
    <xf numFmtId="0" fontId="29" fillId="0" borderId="1" xfId="0" applyFont="1" applyBorder="1" applyAlignment="1">
      <alignment horizontal="center" vertical="center"/>
    </xf>
    <xf numFmtId="0" fontId="47" fillId="16" borderId="1" xfId="8" applyFont="1" applyFill="1" applyBorder="1" applyAlignment="1" applyProtection="1">
      <alignment horizontal="center" vertical="center" wrapText="1"/>
      <protection locked="0"/>
    </xf>
    <xf numFmtId="0" fontId="47" fillId="16" borderId="1" xfId="0" applyFont="1" applyFill="1" applyBorder="1" applyAlignment="1" applyProtection="1">
      <alignment horizontal="center" vertical="center" wrapText="1"/>
      <protection locked="0"/>
    </xf>
    <xf numFmtId="0" fontId="49" fillId="0" borderId="0" xfId="0" applyFont="1" applyAlignment="1">
      <alignment horizontal="center" vertical="center" wrapText="1"/>
    </xf>
    <xf numFmtId="0" fontId="47" fillId="17" borderId="1" xfId="8" applyFont="1" applyFill="1" applyBorder="1" applyAlignment="1" applyProtection="1">
      <alignment horizontal="center" vertical="center" wrapText="1"/>
      <protection locked="0"/>
    </xf>
    <xf numFmtId="0" fontId="46" fillId="0" borderId="1" xfId="0" applyFont="1" applyBorder="1" applyAlignment="1">
      <alignment horizontal="center" vertical="center"/>
    </xf>
    <xf numFmtId="0" fontId="41" fillId="0" borderId="1" xfId="0" applyFont="1" applyBorder="1" applyAlignment="1">
      <alignment horizontal="center" vertical="center"/>
    </xf>
    <xf numFmtId="0" fontId="12" fillId="0" borderId="1" xfId="0" applyFont="1" applyBorder="1"/>
    <xf numFmtId="0" fontId="47" fillId="0" borderId="0" xfId="8" applyFont="1" applyAlignment="1" applyProtection="1">
      <alignment horizontal="center" vertical="center" wrapText="1"/>
      <protection locked="0"/>
    </xf>
    <xf numFmtId="0" fontId="47" fillId="18" borderId="7" xfId="8" applyFont="1" applyFill="1" applyBorder="1" applyAlignment="1" applyProtection="1">
      <alignment horizontal="center" vertical="center" wrapText="1"/>
      <protection locked="0"/>
    </xf>
    <xf numFmtId="0" fontId="40" fillId="0" borderId="0" xfId="8" applyFont="1" applyAlignment="1" applyProtection="1">
      <alignment horizontal="center" vertical="top" wrapText="1"/>
      <protection locked="0"/>
    </xf>
    <xf numFmtId="0" fontId="47" fillId="18" borderId="1" xfId="8" applyFont="1" applyFill="1" applyBorder="1" applyAlignment="1" applyProtection="1">
      <alignment horizontal="center" vertical="top" wrapText="1"/>
      <protection locked="0"/>
    </xf>
    <xf numFmtId="0" fontId="47" fillId="18" borderId="1" xfId="0" applyFont="1" applyFill="1" applyBorder="1" applyAlignment="1" applyProtection="1">
      <alignment horizontal="center" vertical="top" wrapText="1"/>
      <protection locked="0"/>
    </xf>
    <xf numFmtId="0" fontId="47" fillId="18" borderId="36" xfId="8" applyFont="1" applyFill="1" applyBorder="1" applyAlignment="1" applyProtection="1">
      <alignment horizontal="center" vertical="top" wrapText="1"/>
      <protection locked="0"/>
    </xf>
    <xf numFmtId="0" fontId="47" fillId="18" borderId="7" xfId="8" applyFont="1" applyFill="1" applyBorder="1" applyAlignment="1" applyProtection="1">
      <alignment horizontal="center" vertical="top" wrapText="1"/>
      <protection locked="0"/>
    </xf>
    <xf numFmtId="0" fontId="40" fillId="18" borderId="0" xfId="8" applyFont="1" applyFill="1" applyAlignment="1" applyProtection="1">
      <alignment horizontal="center" vertical="top" wrapText="1"/>
      <protection locked="0"/>
    </xf>
    <xf numFmtId="0" fontId="47" fillId="18" borderId="1" xfId="8" applyFont="1" applyFill="1" applyBorder="1" applyAlignment="1" applyProtection="1">
      <alignment horizontal="center" vertical="center" wrapText="1"/>
      <protection locked="0"/>
    </xf>
    <xf numFmtId="0" fontId="47" fillId="19" borderId="1" xfId="8" applyFont="1" applyFill="1" applyBorder="1" applyAlignment="1" applyProtection="1">
      <alignment horizontal="center" vertical="center" wrapText="1"/>
      <protection locked="0"/>
    </xf>
    <xf numFmtId="0" fontId="46" fillId="0" borderId="1" xfId="0" applyFont="1" applyBorder="1" applyAlignment="1">
      <alignment horizontal="center"/>
    </xf>
    <xf numFmtId="0" fontId="46" fillId="0" borderId="0" xfId="0" applyFont="1" applyAlignment="1">
      <alignment horizontal="center"/>
    </xf>
    <xf numFmtId="0" fontId="10" fillId="0" borderId="11" xfId="0" applyFont="1" applyBorder="1" applyAlignment="1">
      <alignment horizontal="center" vertical="center" wrapText="1"/>
    </xf>
    <xf numFmtId="0" fontId="10" fillId="0" borderId="1" xfId="0" applyFont="1" applyBorder="1" applyAlignment="1">
      <alignment horizontal="center"/>
    </xf>
    <xf numFmtId="0" fontId="10" fillId="0" borderId="0" xfId="0" applyFont="1" applyAlignment="1">
      <alignment horizontal="center"/>
    </xf>
    <xf numFmtId="0" fontId="46" fillId="0" borderId="36" xfId="0" applyFont="1" applyBorder="1" applyAlignment="1">
      <alignment horizontal="center" vertical="center" wrapText="1"/>
    </xf>
    <xf numFmtId="0" fontId="46" fillId="0" borderId="36" xfId="8" applyFont="1" applyBorder="1" applyAlignment="1" applyProtection="1">
      <alignment horizontal="center" vertical="center" wrapText="1"/>
      <protection locked="0"/>
    </xf>
    <xf numFmtId="0" fontId="46" fillId="0" borderId="36" xfId="0" applyFont="1" applyBorder="1" applyAlignment="1" applyProtection="1">
      <alignment horizontal="center" vertical="center" wrapText="1"/>
      <protection locked="0"/>
    </xf>
    <xf numFmtId="0" fontId="46" fillId="0" borderId="37" xfId="0" applyFont="1" applyBorder="1" applyAlignment="1">
      <alignment horizontal="center" vertical="center" wrapText="1"/>
    </xf>
    <xf numFmtId="0" fontId="26" fillId="0" borderId="0" xfId="0" applyFont="1"/>
    <xf numFmtId="0" fontId="47" fillId="0" borderId="0" xfId="8" applyFont="1" applyAlignment="1" applyProtection="1">
      <alignment horizontal="center" vertical="top" wrapText="1"/>
      <protection locked="0"/>
    </xf>
    <xf numFmtId="0" fontId="37" fillId="0" borderId="0" xfId="0" applyFont="1" applyAlignment="1">
      <alignment horizontal="center"/>
    </xf>
    <xf numFmtId="0" fontId="12" fillId="6" borderId="1" xfId="0" applyFont="1" applyFill="1" applyBorder="1" applyAlignment="1" applyProtection="1">
      <alignment horizontal="center" vertical="center" wrapText="1"/>
      <protection locked="0"/>
    </xf>
    <xf numFmtId="0" fontId="12" fillId="6" borderId="1" xfId="0" applyFont="1" applyFill="1" applyBorder="1" applyAlignment="1">
      <alignment horizontal="center" vertical="center" wrapText="1"/>
    </xf>
    <xf numFmtId="0" fontId="12" fillId="0" borderId="1" xfId="4" applyFont="1" applyBorder="1" applyAlignment="1">
      <alignment horizontal="center" vertical="center" wrapText="1"/>
    </xf>
    <xf numFmtId="0" fontId="46" fillId="0" borderId="0" xfId="0" applyFont="1"/>
    <xf numFmtId="0" fontId="46" fillId="0" borderId="1" xfId="0" applyFont="1" applyBorder="1"/>
    <xf numFmtId="0" fontId="1" fillId="0" borderId="0" xfId="0" applyFont="1"/>
    <xf numFmtId="0" fontId="46" fillId="0" borderId="0" xfId="0" applyFont="1" applyAlignment="1">
      <alignment horizontal="left"/>
    </xf>
    <xf numFmtId="0" fontId="37" fillId="0" borderId="0" xfId="0" applyFont="1"/>
    <xf numFmtId="0" fontId="41" fillId="0" borderId="1" xfId="0" applyFont="1" applyBorder="1" applyAlignment="1">
      <alignment horizontal="left" vertical="center" wrapText="1"/>
    </xf>
    <xf numFmtId="0" fontId="41" fillId="0" borderId="1" xfId="0" applyFont="1" applyBorder="1" applyAlignment="1" applyProtection="1">
      <alignment horizontal="left" vertical="center" wrapText="1"/>
      <protection locked="0"/>
    </xf>
    <xf numFmtId="0" fontId="51" fillId="0" borderId="1" xfId="0" applyFont="1" applyBorder="1" applyAlignment="1" applyProtection="1">
      <alignment horizontal="left" vertical="center" wrapText="1"/>
      <protection locked="0"/>
    </xf>
    <xf numFmtId="0" fontId="51" fillId="0" borderId="1" xfId="0" applyFont="1" applyBorder="1" applyAlignment="1">
      <alignment horizontal="left" vertical="center" wrapText="1"/>
    </xf>
    <xf numFmtId="0" fontId="28" fillId="0" borderId="1" xfId="0" applyFont="1" applyBorder="1" applyAlignment="1">
      <alignment horizontal="center" vertical="center"/>
    </xf>
    <xf numFmtId="0" fontId="12" fillId="0" borderId="0" xfId="0" applyFont="1" applyAlignment="1">
      <alignment horizontal="center" wrapText="1"/>
    </xf>
    <xf numFmtId="0" fontId="9" fillId="0" borderId="0" xfId="0" applyFont="1" applyAlignment="1">
      <alignment horizontal="center" wrapText="1"/>
    </xf>
    <xf numFmtId="0" fontId="12" fillId="0" borderId="0" xfId="0" applyFont="1" applyAlignment="1">
      <alignment horizontal="center" vertical="center" wrapText="1"/>
    </xf>
    <xf numFmtId="0" fontId="9" fillId="0" borderId="1" xfId="0" applyFont="1" applyBorder="1" applyAlignment="1">
      <alignment horizontal="center" wrapText="1"/>
    </xf>
    <xf numFmtId="0" fontId="9"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2" fillId="0" borderId="11" xfId="0" applyFont="1" applyBorder="1" applyAlignment="1">
      <alignment horizontal="left" vertical="center" wrapText="1"/>
    </xf>
    <xf numFmtId="0" fontId="12" fillId="0" borderId="38" xfId="0" applyFont="1" applyBorder="1" applyAlignment="1">
      <alignment horizontal="left" vertical="center" wrapText="1"/>
    </xf>
    <xf numFmtId="0" fontId="12" fillId="0" borderId="39" xfId="0" applyFont="1" applyBorder="1" applyAlignment="1">
      <alignment horizontal="left" vertical="center" wrapText="1"/>
    </xf>
    <xf numFmtId="0" fontId="12" fillId="0" borderId="11" xfId="0" applyFont="1" applyBorder="1" applyAlignment="1">
      <alignment horizontal="left"/>
    </xf>
    <xf numFmtId="0" fontId="12" fillId="0" borderId="38" xfId="0" applyFont="1" applyBorder="1" applyAlignment="1">
      <alignment horizontal="left"/>
    </xf>
    <xf numFmtId="0" fontId="12" fillId="0" borderId="39" xfId="0" applyFont="1" applyBorder="1" applyAlignment="1">
      <alignment horizontal="left"/>
    </xf>
    <xf numFmtId="0" fontId="12" fillId="0" borderId="1" xfId="0" applyFont="1" applyBorder="1" applyAlignment="1">
      <alignment horizontal="left" wrapText="1"/>
    </xf>
    <xf numFmtId="0" fontId="12" fillId="0" borderId="11" xfId="0" applyFont="1" applyBorder="1" applyAlignment="1">
      <alignment horizontal="justify" vertical="center" wrapText="1"/>
    </xf>
    <xf numFmtId="0" fontId="12" fillId="0" borderId="38" xfId="0" applyFont="1" applyBorder="1" applyAlignment="1">
      <alignment horizontal="justify" vertical="center" wrapText="1"/>
    </xf>
    <xf numFmtId="0" fontId="12" fillId="0" borderId="39" xfId="0" applyFont="1" applyBorder="1" applyAlignment="1">
      <alignment horizontal="justify"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2" fillId="0" borderId="11" xfId="0" applyFont="1" applyBorder="1" applyAlignment="1">
      <alignment horizontal="left" vertical="top" wrapText="1"/>
    </xf>
    <xf numFmtId="0" fontId="12" fillId="0" borderId="38" xfId="0" applyFont="1" applyBorder="1" applyAlignment="1">
      <alignment horizontal="left" vertical="top" wrapText="1"/>
    </xf>
    <xf numFmtId="0" fontId="12" fillId="0" borderId="39" xfId="0" applyFont="1" applyBorder="1" applyAlignment="1">
      <alignment horizontal="left" vertical="top" wrapText="1"/>
    </xf>
    <xf numFmtId="0" fontId="12" fillId="0" borderId="1" xfId="0" applyFont="1" applyBorder="1" applyAlignment="1">
      <alignment horizontal="center"/>
    </xf>
    <xf numFmtId="0" fontId="12" fillId="0" borderId="0" xfId="0" applyFont="1" applyAlignment="1">
      <alignment horizontal="center"/>
    </xf>
    <xf numFmtId="0" fontId="44" fillId="5" borderId="57" xfId="0" applyFont="1" applyFill="1" applyBorder="1" applyAlignment="1">
      <alignment horizontal="center" vertical="center" wrapText="1"/>
    </xf>
    <xf numFmtId="0" fontId="43" fillId="6" borderId="57" xfId="0" applyFont="1" applyFill="1" applyBorder="1" applyAlignment="1">
      <alignment horizontal="center" vertical="center" wrapText="1"/>
    </xf>
    <xf numFmtId="3" fontId="42" fillId="6" borderId="57" xfId="0" applyNumberFormat="1" applyFont="1" applyFill="1" applyBorder="1" applyAlignment="1">
      <alignment horizontal="center"/>
    </xf>
    <xf numFmtId="0" fontId="42" fillId="6" borderId="57" xfId="0" applyFont="1" applyFill="1" applyBorder="1" applyAlignment="1">
      <alignment horizontal="center" vertical="center" wrapText="1"/>
    </xf>
    <xf numFmtId="0" fontId="42" fillId="6" borderId="57" xfId="0" applyFont="1" applyFill="1" applyBorder="1" applyAlignment="1">
      <alignment horizontal="center"/>
    </xf>
    <xf numFmtId="0" fontId="44" fillId="5" borderId="58" xfId="0" applyFont="1" applyFill="1" applyBorder="1" applyAlignment="1">
      <alignment horizontal="center"/>
    </xf>
    <xf numFmtId="0" fontId="44" fillId="5" borderId="59" xfId="0" applyFont="1" applyFill="1" applyBorder="1" applyAlignment="1">
      <alignment horizontal="center"/>
    </xf>
    <xf numFmtId="0" fontId="43" fillId="6" borderId="57" xfId="0" applyFont="1" applyFill="1" applyBorder="1" applyAlignment="1">
      <alignment horizontal="center" vertical="center"/>
    </xf>
    <xf numFmtId="0" fontId="2" fillId="6" borderId="57" xfId="1" applyFill="1" applyBorder="1" applyAlignment="1" applyProtection="1">
      <alignment horizontal="center" vertical="center"/>
    </xf>
    <xf numFmtId="0" fontId="44" fillId="5" borderId="57" xfId="0" applyFont="1" applyFill="1" applyBorder="1" applyAlignment="1">
      <alignment horizontal="center" vertical="center"/>
    </xf>
    <xf numFmtId="0" fontId="43" fillId="6" borderId="0" xfId="0" applyFont="1" applyFill="1" applyAlignment="1">
      <alignment horizontal="center" vertical="center"/>
    </xf>
    <xf numFmtId="0" fontId="42" fillId="0" borderId="57" xfId="0" applyFont="1" applyBorder="1" applyAlignment="1">
      <alignment horizont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9" fillId="0" borderId="1" xfId="0" applyFont="1" applyBorder="1" applyAlignment="1">
      <alignment horizontal="justify" vertical="center" wrapText="1"/>
    </xf>
    <xf numFmtId="0" fontId="19" fillId="0" borderId="1" xfId="0" applyFont="1" applyBorder="1" applyAlignment="1">
      <alignment horizontal="justify" vertical="center"/>
    </xf>
    <xf numFmtId="0" fontId="18" fillId="0" borderId="0" xfId="0" applyFont="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0" fillId="0" borderId="1" xfId="0" applyFont="1" applyBorder="1" applyAlignment="1">
      <alignment horizontal="center"/>
    </xf>
    <xf numFmtId="0" fontId="19" fillId="0" borderId="1" xfId="0" applyFont="1" applyBorder="1" applyAlignment="1">
      <alignment horizontal="center" vertical="center"/>
    </xf>
    <xf numFmtId="0" fontId="3" fillId="0" borderId="1" xfId="0" applyFont="1" applyBorder="1" applyAlignment="1">
      <alignment horizontal="justify" vertical="center" wrapText="1"/>
    </xf>
    <xf numFmtId="0" fontId="19" fillId="0" borderId="0" xfId="0" applyFont="1" applyAlignment="1">
      <alignment horizontal="left" vertical="center"/>
    </xf>
    <xf numFmtId="0" fontId="20" fillId="0" borderId="0" xfId="0" applyFont="1" applyAlignment="1">
      <alignment horizontal="center"/>
    </xf>
    <xf numFmtId="0" fontId="18" fillId="0" borderId="1" xfId="0" applyFont="1" applyBorder="1" applyAlignment="1">
      <alignment horizontal="center"/>
    </xf>
    <xf numFmtId="0" fontId="3" fillId="0" borderId="1" xfId="0" applyFont="1" applyBorder="1" applyAlignment="1">
      <alignment horizontal="center"/>
    </xf>
    <xf numFmtId="0" fontId="20" fillId="0" borderId="0" xfId="0" applyFont="1" applyAlignment="1">
      <alignment horizontal="center" wrapText="1"/>
    </xf>
    <xf numFmtId="0" fontId="20" fillId="0" borderId="1" xfId="0" applyFont="1" applyBorder="1" applyAlignment="1">
      <alignment horizontal="center" wrapText="1"/>
    </xf>
    <xf numFmtId="0" fontId="19" fillId="0" borderId="1" xfId="0" applyFont="1" applyBorder="1" applyAlignment="1">
      <alignment horizontal="center" vertical="center" wrapText="1"/>
    </xf>
    <xf numFmtId="0" fontId="3" fillId="0" borderId="1" xfId="0" applyFont="1" applyBorder="1" applyAlignment="1">
      <alignment horizontal="left" wrapText="1"/>
    </xf>
    <xf numFmtId="0" fontId="3" fillId="0" borderId="1" xfId="0" applyFont="1" applyBorder="1" applyAlignment="1">
      <alignment horizontal="left"/>
    </xf>
    <xf numFmtId="0" fontId="21" fillId="0" borderId="0" xfId="0" applyFont="1" applyAlignment="1">
      <alignment horizontal="left" vertical="center" wrapText="1"/>
    </xf>
    <xf numFmtId="0" fontId="19" fillId="0" borderId="0" xfId="0" applyFont="1" applyAlignment="1">
      <alignment horizontal="left" wrapText="1"/>
    </xf>
    <xf numFmtId="16" fontId="3" fillId="0" borderId="1" xfId="0" applyNumberFormat="1" applyFont="1" applyBorder="1" applyAlignment="1">
      <alignment horizontal="center"/>
    </xf>
    <xf numFmtId="0" fontId="3" fillId="0" borderId="1" xfId="0" applyFont="1" applyBorder="1" applyAlignment="1">
      <alignment horizontal="justify"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0" fillId="0" borderId="1" xfId="0" applyFont="1" applyBorder="1" applyAlignment="1">
      <alignment horizontal="center" vertical="center"/>
    </xf>
    <xf numFmtId="0" fontId="35" fillId="13" borderId="0" xfId="4" applyFont="1" applyFill="1" applyAlignment="1">
      <alignment horizontal="left" vertical="center"/>
    </xf>
    <xf numFmtId="0" fontId="36" fillId="0" borderId="1" xfId="4" applyFont="1" applyBorder="1" applyAlignment="1">
      <alignment horizontal="left" vertical="center" wrapText="1"/>
    </xf>
    <xf numFmtId="0" fontId="36" fillId="13" borderId="40" xfId="4" applyFont="1" applyFill="1" applyBorder="1" applyAlignment="1">
      <alignment horizontal="left" vertical="center"/>
    </xf>
    <xf numFmtId="0" fontId="36" fillId="0" borderId="1" xfId="4" applyFont="1" applyBorder="1" applyAlignment="1">
      <alignment horizontal="left" vertical="center"/>
    </xf>
    <xf numFmtId="0" fontId="36" fillId="14" borderId="40" xfId="4" applyFont="1" applyFill="1" applyBorder="1" applyAlignment="1">
      <alignment horizontal="left" vertical="center"/>
    </xf>
    <xf numFmtId="0" fontId="36" fillId="14" borderId="0" xfId="4" applyFont="1" applyFill="1" applyAlignment="1">
      <alignment horizontal="left" vertical="center"/>
    </xf>
    <xf numFmtId="0" fontId="35" fillId="14" borderId="0" xfId="4" applyFont="1" applyFill="1" applyAlignment="1">
      <alignment horizontal="left" vertical="center"/>
    </xf>
    <xf numFmtId="0" fontId="30" fillId="13" borderId="31" xfId="0" applyFont="1" applyFill="1" applyBorder="1" applyAlignment="1">
      <alignment horizontal="left" vertical="center" wrapText="1"/>
    </xf>
    <xf numFmtId="0" fontId="30" fillId="13" borderId="4" xfId="0" applyFont="1" applyFill="1" applyBorder="1" applyAlignment="1">
      <alignment horizontal="left" vertical="center" wrapText="1"/>
    </xf>
    <xf numFmtId="0" fontId="30" fillId="15" borderId="17" xfId="0" applyFont="1" applyFill="1" applyBorder="1" applyAlignment="1">
      <alignment horizontal="left" vertical="center" wrapText="1"/>
    </xf>
    <xf numFmtId="0" fontId="30" fillId="15" borderId="2" xfId="0" applyFont="1" applyFill="1" applyBorder="1" applyAlignment="1">
      <alignment horizontal="left" vertical="center" wrapText="1"/>
    </xf>
    <xf numFmtId="0" fontId="30" fillId="15" borderId="16" xfId="0" applyFont="1" applyFill="1" applyBorder="1" applyAlignment="1">
      <alignment horizontal="left" vertical="center" wrapText="1"/>
    </xf>
    <xf numFmtId="0" fontId="47" fillId="18" borderId="1" xfId="8" applyFont="1" applyFill="1" applyBorder="1" applyAlignment="1" applyProtection="1">
      <alignment horizontal="center" vertical="top" wrapText="1"/>
      <protection locked="0"/>
    </xf>
    <xf numFmtId="166" fontId="23" fillId="0" borderId="41" xfId="7" applyNumberFormat="1" applyFont="1" applyBorder="1" applyAlignment="1">
      <alignment horizontal="center" vertical="center" wrapText="1"/>
    </xf>
    <xf numFmtId="166" fontId="23" fillId="0" borderId="42" xfId="7" applyNumberFormat="1" applyFont="1" applyBorder="1" applyAlignment="1">
      <alignment horizontal="center" vertical="center" wrapText="1"/>
    </xf>
    <xf numFmtId="0" fontId="23" fillId="0" borderId="36" xfId="7" applyFont="1" applyBorder="1" applyAlignment="1">
      <alignment horizontal="left" vertical="center" wrapText="1"/>
    </xf>
    <xf numFmtId="0" fontId="9" fillId="0" borderId="37"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23" fillId="0" borderId="37" xfId="7" applyFont="1" applyBorder="1" applyAlignment="1">
      <alignment horizontal="center" vertical="center" wrapText="1"/>
    </xf>
    <xf numFmtId="0" fontId="23" fillId="0" borderId="41" xfId="7" applyFont="1" applyBorder="1" applyAlignment="1">
      <alignment horizontal="center" vertical="center" wrapText="1"/>
    </xf>
    <xf numFmtId="0" fontId="23" fillId="0" borderId="42" xfId="7" applyFont="1" applyBorder="1" applyAlignment="1">
      <alignment horizontal="center" vertical="center" wrapText="1"/>
    </xf>
    <xf numFmtId="0" fontId="29" fillId="0" borderId="37" xfId="0" applyFont="1" applyBorder="1" applyAlignment="1">
      <alignment horizontal="center" vertical="center"/>
    </xf>
    <xf numFmtId="0" fontId="29" fillId="0" borderId="42" xfId="0" applyFont="1" applyBorder="1" applyAlignment="1">
      <alignment horizontal="center" vertical="center"/>
    </xf>
    <xf numFmtId="0" fontId="29" fillId="0" borderId="43" xfId="0" applyFont="1" applyBorder="1" applyAlignment="1">
      <alignment horizontal="center" vertical="center"/>
    </xf>
    <xf numFmtId="0" fontId="29" fillId="0" borderId="40" xfId="0" applyFont="1" applyBorder="1" applyAlignment="1">
      <alignment horizontal="center" vertical="center"/>
    </xf>
    <xf numFmtId="0" fontId="29" fillId="0" borderId="44" xfId="0" applyFont="1" applyBorder="1" applyAlignment="1">
      <alignment horizontal="center" vertical="center"/>
    </xf>
    <xf numFmtId="0" fontId="29" fillId="0" borderId="45" xfId="0" applyFont="1" applyBorder="1" applyAlignment="1">
      <alignment horizontal="center" vertical="center"/>
    </xf>
    <xf numFmtId="0" fontId="50" fillId="20" borderId="1" xfId="0" applyFont="1" applyFill="1" applyBorder="1" applyAlignment="1">
      <alignment horizontal="center" vertical="center"/>
    </xf>
    <xf numFmtId="0" fontId="50" fillId="0" borderId="37" xfId="0" applyFont="1" applyBorder="1" applyAlignment="1">
      <alignment horizontal="center" vertical="center"/>
    </xf>
    <xf numFmtId="0" fontId="50" fillId="0" borderId="41" xfId="0" applyFont="1" applyBorder="1" applyAlignment="1">
      <alignment horizontal="center" vertical="center"/>
    </xf>
    <xf numFmtId="0" fontId="50" fillId="0" borderId="42" xfId="0" applyFont="1" applyBorder="1" applyAlignment="1">
      <alignment horizontal="center" vertical="center"/>
    </xf>
    <xf numFmtId="0" fontId="50" fillId="0" borderId="43" xfId="0" applyFont="1" applyBorder="1" applyAlignment="1">
      <alignment horizontal="center" vertical="center"/>
    </xf>
    <xf numFmtId="0" fontId="50" fillId="0" borderId="0" xfId="0" applyFont="1" applyAlignment="1">
      <alignment horizontal="center" vertical="center"/>
    </xf>
    <xf numFmtId="0" fontId="50" fillId="0" borderId="40" xfId="0" applyFont="1" applyBorder="1" applyAlignment="1">
      <alignment horizontal="center" vertical="center"/>
    </xf>
    <xf numFmtId="0" fontId="50" fillId="0" borderId="44" xfId="0" applyFont="1" applyBorder="1" applyAlignment="1">
      <alignment horizontal="center" vertical="center"/>
    </xf>
    <xf numFmtId="0" fontId="50" fillId="0" borderId="46" xfId="0" applyFont="1" applyBorder="1" applyAlignment="1">
      <alignment horizontal="center" vertical="center"/>
    </xf>
    <xf numFmtId="0" fontId="50" fillId="0" borderId="45" xfId="0" applyFont="1" applyBorder="1" applyAlignment="1">
      <alignment horizontal="center" vertical="center"/>
    </xf>
    <xf numFmtId="0" fontId="22" fillId="0" borderId="1" xfId="0" applyFont="1" applyBorder="1" applyAlignment="1">
      <alignment horizontal="center" vertical="center"/>
    </xf>
    <xf numFmtId="0" fontId="50" fillId="0" borderId="1" xfId="0" applyFont="1" applyBorder="1" applyAlignment="1">
      <alignment horizontal="center" vertical="center"/>
    </xf>
    <xf numFmtId="0" fontId="22" fillId="0" borderId="1" xfId="0" applyFont="1" applyBorder="1" applyAlignment="1">
      <alignment horizontal="center"/>
    </xf>
    <xf numFmtId="14" fontId="22" fillId="0" borderId="1" xfId="0" applyNumberFormat="1" applyFont="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28" fillId="20" borderId="1" xfId="0" applyFont="1" applyFill="1" applyBorder="1" applyAlignment="1">
      <alignment horizontal="center" vertical="center"/>
    </xf>
    <xf numFmtId="0" fontId="28" fillId="0" borderId="1" xfId="0" applyFont="1" applyBorder="1" applyAlignment="1">
      <alignment horizontal="center" vertical="center"/>
    </xf>
    <xf numFmtId="0" fontId="0" fillId="0" borderId="1" xfId="0" applyBorder="1" applyAlignment="1">
      <alignment horizontal="center" vertical="center"/>
    </xf>
    <xf numFmtId="0" fontId="47" fillId="18" borderId="7" xfId="8" applyFont="1" applyFill="1" applyBorder="1" applyAlignment="1" applyProtection="1">
      <alignment horizontal="center" vertical="top" wrapText="1"/>
      <protection locked="0"/>
    </xf>
    <xf numFmtId="0" fontId="5" fillId="0" borderId="1" xfId="7" applyFont="1" applyBorder="1" applyAlignment="1">
      <alignment horizontal="center" vertical="center" wrapText="1"/>
    </xf>
    <xf numFmtId="166" fontId="5" fillId="0" borderId="1" xfId="7" applyNumberFormat="1" applyFont="1" applyBorder="1" applyAlignment="1">
      <alignment horizontal="center" vertical="center" wrapText="1"/>
    </xf>
    <xf numFmtId="0" fontId="5" fillId="0" borderId="1" xfId="7" applyFont="1" applyBorder="1" applyAlignment="1">
      <alignment horizontal="left" vertical="center" wrapText="1"/>
    </xf>
    <xf numFmtId="0" fontId="14" fillId="0" borderId="1" xfId="0" applyFont="1" applyBorder="1" applyAlignment="1">
      <alignment horizontal="center" vertical="center"/>
    </xf>
    <xf numFmtId="0" fontId="31" fillId="0" borderId="1" xfId="0" applyFont="1" applyBorder="1" applyAlignment="1">
      <alignment horizontal="center" vertical="center"/>
    </xf>
    <xf numFmtId="0" fontId="47" fillId="18" borderId="11" xfId="8" applyFont="1" applyFill="1" applyBorder="1" applyAlignment="1" applyProtection="1">
      <alignment horizontal="center" vertical="top" wrapText="1"/>
      <protection locked="0"/>
    </xf>
    <xf numFmtId="0" fontId="47" fillId="18" borderId="38" xfId="8" applyFont="1" applyFill="1" applyBorder="1" applyAlignment="1" applyProtection="1">
      <alignment horizontal="center" vertical="top" wrapText="1"/>
      <protection locked="0"/>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37" fillId="20" borderId="1" xfId="0" applyFont="1" applyFill="1" applyBorder="1" applyAlignment="1">
      <alignment horizontal="center" vertical="center"/>
    </xf>
    <xf numFmtId="0" fontId="37" fillId="0" borderId="1" xfId="0" applyFont="1" applyBorder="1" applyAlignment="1">
      <alignment horizontal="center" vertical="center"/>
    </xf>
    <xf numFmtId="0" fontId="47" fillId="18" borderId="1" xfId="8" applyFont="1" applyFill="1" applyBorder="1" applyAlignment="1" applyProtection="1">
      <alignment horizontal="center" vertical="center" wrapText="1"/>
      <protection locked="0"/>
    </xf>
    <xf numFmtId="0" fontId="47" fillId="18" borderId="7" xfId="8" applyFont="1" applyFill="1" applyBorder="1" applyAlignment="1" applyProtection="1">
      <alignment horizontal="center" vertical="center" wrapText="1"/>
      <protection locked="0"/>
    </xf>
    <xf numFmtId="0" fontId="7" fillId="0" borderId="1" xfId="7" applyFont="1" applyBorder="1" applyAlignment="1">
      <alignment horizontal="center" vertical="center" wrapText="1"/>
    </xf>
    <xf numFmtId="166" fontId="7" fillId="0" borderId="1" xfId="7" applyNumberFormat="1" applyFont="1" applyBorder="1" applyAlignment="1">
      <alignment horizontal="center" vertical="center" wrapText="1"/>
    </xf>
    <xf numFmtId="0" fontId="7" fillId="0" borderId="1" xfId="0" applyFont="1" applyBorder="1" applyAlignment="1">
      <alignment horizontal="center" vertical="center"/>
    </xf>
    <xf numFmtId="0" fontId="46" fillId="0" borderId="1" xfId="0" applyFont="1" applyBorder="1" applyAlignment="1">
      <alignment horizontal="center" vertical="center"/>
    </xf>
    <xf numFmtId="0" fontId="47" fillId="18" borderId="39" xfId="8" applyFont="1" applyFill="1" applyBorder="1" applyAlignment="1" applyProtection="1">
      <alignment horizontal="center" vertical="top" wrapText="1"/>
      <protection locked="0"/>
    </xf>
    <xf numFmtId="0" fontId="7" fillId="20" borderId="1" xfId="0" applyFont="1" applyFill="1" applyBorder="1" applyAlignment="1">
      <alignment horizontal="center" vertical="center"/>
    </xf>
    <xf numFmtId="0" fontId="47" fillId="19" borderId="1" xfId="8" applyFont="1" applyFill="1" applyBorder="1" applyAlignment="1" applyProtection="1">
      <alignment horizontal="center" vertical="center" wrapText="1"/>
      <protection locked="0"/>
    </xf>
    <xf numFmtId="0" fontId="28" fillId="0" borderId="37" xfId="0" applyFont="1" applyBorder="1" applyAlignment="1">
      <alignment horizontal="center" vertical="center"/>
    </xf>
    <xf numFmtId="0" fontId="28" fillId="0" borderId="41" xfId="0" applyFont="1" applyBorder="1" applyAlignment="1">
      <alignment horizontal="center" vertical="center"/>
    </xf>
    <xf numFmtId="0" fontId="28" fillId="0" borderId="42" xfId="0" applyFont="1" applyBorder="1" applyAlignment="1">
      <alignment horizontal="center" vertical="center"/>
    </xf>
    <xf numFmtId="0" fontId="28" fillId="0" borderId="43" xfId="0" applyFont="1" applyBorder="1" applyAlignment="1">
      <alignment horizontal="center" vertical="center"/>
    </xf>
    <xf numFmtId="0" fontId="28" fillId="0" borderId="0" xfId="0" applyFont="1" applyAlignment="1">
      <alignment horizontal="center" vertical="center"/>
    </xf>
    <xf numFmtId="0" fontId="28" fillId="0" borderId="40" xfId="0" applyFont="1" applyBorder="1" applyAlignment="1">
      <alignment horizontal="center" vertical="center"/>
    </xf>
    <xf numFmtId="0" fontId="28" fillId="0" borderId="44" xfId="0" applyFont="1" applyBorder="1" applyAlignment="1">
      <alignment horizontal="center" vertical="center"/>
    </xf>
    <xf numFmtId="0" fontId="28" fillId="0" borderId="46" xfId="0" applyFont="1" applyBorder="1" applyAlignment="1">
      <alignment horizontal="center" vertical="center"/>
    </xf>
    <xf numFmtId="0" fontId="28" fillId="0" borderId="45" xfId="0" applyFont="1" applyBorder="1" applyAlignment="1">
      <alignment horizontal="center" vertical="center"/>
    </xf>
    <xf numFmtId="0" fontId="5" fillId="0" borderId="49" xfId="7" applyFont="1" applyBorder="1" applyAlignment="1">
      <alignment horizontal="center" vertical="center" wrapText="1"/>
    </xf>
    <xf numFmtId="0" fontId="5" fillId="0" borderId="47" xfId="7" applyFont="1" applyBorder="1" applyAlignment="1">
      <alignment horizontal="center" vertical="center" wrapText="1"/>
    </xf>
    <xf numFmtId="0" fontId="5" fillId="0" borderId="48" xfId="7" applyFont="1" applyBorder="1" applyAlignment="1">
      <alignment horizontal="center" vertical="center" wrapText="1"/>
    </xf>
    <xf numFmtId="166" fontId="5" fillId="0" borderId="47" xfId="7" applyNumberFormat="1" applyFont="1" applyBorder="1" applyAlignment="1">
      <alignment horizontal="center" vertical="center" wrapText="1"/>
    </xf>
    <xf numFmtId="166" fontId="5" fillId="0" borderId="48" xfId="7" applyNumberFormat="1" applyFont="1" applyBorder="1" applyAlignment="1">
      <alignment horizontal="center" vertical="center" wrapText="1"/>
    </xf>
    <xf numFmtId="0" fontId="31" fillId="0" borderId="37" xfId="0" applyFont="1" applyBorder="1" applyAlignment="1">
      <alignment horizontal="center" vertical="center"/>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0" xfId="0" applyFont="1" applyBorder="1" applyAlignment="1">
      <alignment horizontal="center" vertical="center"/>
    </xf>
    <xf numFmtId="0" fontId="31" fillId="0" borderId="44" xfId="0" applyFont="1" applyBorder="1" applyAlignment="1">
      <alignment horizontal="center" vertical="center"/>
    </xf>
    <xf numFmtId="0" fontId="31" fillId="0" borderId="45" xfId="0" applyFont="1" applyBorder="1" applyAlignment="1">
      <alignment horizontal="center" vertical="center"/>
    </xf>
    <xf numFmtId="0" fontId="14" fillId="0" borderId="11" xfId="0" applyFont="1" applyBorder="1" applyAlignment="1">
      <alignment horizontal="center"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40" fillId="16" borderId="17" xfId="8" applyFont="1" applyFill="1" applyBorder="1" applyAlignment="1" applyProtection="1">
      <alignment horizontal="center" vertical="top" wrapText="1"/>
      <protection locked="0"/>
    </xf>
    <xf numFmtId="0" fontId="40" fillId="16" borderId="8" xfId="8" applyFont="1" applyFill="1" applyBorder="1" applyAlignment="1" applyProtection="1">
      <alignment horizontal="center" vertical="top" wrapText="1"/>
      <protection locked="0"/>
    </xf>
    <xf numFmtId="0" fontId="40" fillId="16" borderId="14" xfId="8" applyFont="1" applyFill="1" applyBorder="1" applyAlignment="1" applyProtection="1">
      <alignment horizontal="center" vertical="top" wrapText="1"/>
      <protection locked="0"/>
    </xf>
    <xf numFmtId="166" fontId="7" fillId="0" borderId="41" xfId="7" applyNumberFormat="1" applyFont="1" applyBorder="1" applyAlignment="1">
      <alignment horizontal="center" vertical="center" wrapText="1"/>
    </xf>
    <xf numFmtId="166" fontId="7" fillId="0" borderId="42" xfId="7" applyNumberFormat="1" applyFont="1" applyBorder="1" applyAlignment="1">
      <alignment horizontal="center" vertical="center" wrapText="1"/>
    </xf>
    <xf numFmtId="0" fontId="7" fillId="0" borderId="36" xfId="7" applyFont="1" applyBorder="1" applyAlignment="1">
      <alignment horizontal="center" vertical="center" wrapText="1"/>
    </xf>
    <xf numFmtId="0" fontId="7" fillId="0" borderId="37"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37" xfId="7" applyFont="1" applyBorder="1" applyAlignment="1">
      <alignment horizontal="center" vertical="center" wrapText="1"/>
    </xf>
    <xf numFmtId="0" fontId="7" fillId="0" borderId="41" xfId="7" applyFont="1" applyBorder="1" applyAlignment="1">
      <alignment horizontal="center" vertical="center" wrapText="1"/>
    </xf>
    <xf numFmtId="0" fontId="7" fillId="0" borderId="42" xfId="7" applyFont="1" applyBorder="1" applyAlignment="1">
      <alignment horizontal="center" vertical="center" wrapText="1"/>
    </xf>
    <xf numFmtId="0" fontId="10" fillId="0" borderId="37"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40"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7" fillId="0" borderId="43" xfId="0" applyFont="1" applyBorder="1" applyAlignment="1">
      <alignment horizontal="center" vertical="center"/>
    </xf>
    <xf numFmtId="0" fontId="7" fillId="0" borderId="0" xfId="0" applyFont="1" applyAlignment="1">
      <alignment horizontal="center" vertical="center"/>
    </xf>
    <xf numFmtId="0" fontId="7" fillId="0" borderId="40" xfId="0" applyFont="1" applyBorder="1" applyAlignment="1">
      <alignment horizontal="center" vertical="center"/>
    </xf>
    <xf numFmtId="0" fontId="7" fillId="0" borderId="44" xfId="0" applyFont="1" applyBorder="1" applyAlignment="1">
      <alignment horizontal="center" vertical="center"/>
    </xf>
    <xf numFmtId="0" fontId="7" fillId="0" borderId="46" xfId="0" applyFont="1" applyBorder="1" applyAlignment="1">
      <alignment horizontal="center" vertical="center"/>
    </xf>
    <xf numFmtId="0" fontId="7" fillId="0" borderId="45" xfId="0" applyFont="1" applyBorder="1" applyAlignment="1">
      <alignment horizontal="center" vertical="center"/>
    </xf>
    <xf numFmtId="0" fontId="7" fillId="6" borderId="50" xfId="0" applyFont="1" applyFill="1" applyBorder="1" applyAlignment="1">
      <alignment horizontal="center" vertical="center"/>
    </xf>
    <xf numFmtId="0" fontId="7" fillId="6" borderId="51" xfId="0" applyFont="1" applyFill="1" applyBorder="1" applyAlignment="1">
      <alignment horizontal="center" vertical="center"/>
    </xf>
    <xf numFmtId="0" fontId="7" fillId="6" borderId="52" xfId="0" applyFont="1" applyFill="1" applyBorder="1" applyAlignment="1">
      <alignment horizontal="center" vertical="center"/>
    </xf>
    <xf numFmtId="0" fontId="9" fillId="7" borderId="34" xfId="6" applyFont="1" applyFill="1" applyBorder="1" applyAlignment="1">
      <alignment horizontal="center" vertical="center" wrapText="1"/>
    </xf>
    <xf numFmtId="0" fontId="9" fillId="7" borderId="15" xfId="6" applyFont="1" applyFill="1" applyBorder="1" applyAlignment="1">
      <alignment horizontal="center" vertical="center" wrapText="1"/>
    </xf>
    <xf numFmtId="0" fontId="7" fillId="6" borderId="11" xfId="0" applyFont="1" applyFill="1" applyBorder="1" applyAlignment="1">
      <alignment horizontal="center" vertical="center"/>
    </xf>
    <xf numFmtId="0" fontId="7" fillId="6" borderId="38" xfId="0" applyFont="1" applyFill="1" applyBorder="1" applyAlignment="1">
      <alignment horizontal="center" vertical="center"/>
    </xf>
    <xf numFmtId="0" fontId="7" fillId="6" borderId="39" xfId="0" applyFont="1" applyFill="1" applyBorder="1" applyAlignment="1">
      <alignment horizontal="center" vertical="center"/>
    </xf>
    <xf numFmtId="0" fontId="9" fillId="7" borderId="35" xfId="6" applyFont="1" applyFill="1" applyBorder="1" applyAlignment="1">
      <alignment horizontal="center" vertical="center" wrapText="1"/>
    </xf>
    <xf numFmtId="0" fontId="9" fillId="7" borderId="53" xfId="6" applyFont="1" applyFill="1" applyBorder="1" applyAlignment="1">
      <alignment horizontal="center" vertical="center" wrapText="1"/>
    </xf>
    <xf numFmtId="0" fontId="11" fillId="7" borderId="29" xfId="6" applyFont="1" applyFill="1" applyBorder="1" applyAlignment="1">
      <alignment horizontal="center" vertical="center" wrapText="1"/>
    </xf>
    <xf numFmtId="0" fontId="11" fillId="0" borderId="12" xfId="0" applyFont="1" applyBorder="1" applyAlignment="1">
      <alignment horizontal="center" vertical="center"/>
    </xf>
    <xf numFmtId="0" fontId="12" fillId="7" borderId="17" xfId="6" applyFont="1" applyFill="1" applyBorder="1" applyAlignment="1">
      <alignment horizontal="left" vertical="center" wrapText="1"/>
    </xf>
    <xf numFmtId="0" fontId="10" fillId="0" borderId="14" xfId="0" applyFont="1" applyBorder="1"/>
    <xf numFmtId="0" fontId="12" fillId="7" borderId="54" xfId="6" applyFont="1" applyFill="1" applyBorder="1" applyAlignment="1">
      <alignment horizontal="center" vertical="center" wrapText="1"/>
    </xf>
    <xf numFmtId="0" fontId="12" fillId="7" borderId="55" xfId="6" applyFont="1" applyFill="1" applyBorder="1" applyAlignment="1">
      <alignment horizontal="center" vertical="center" wrapText="1"/>
    </xf>
    <xf numFmtId="0" fontId="12" fillId="7" borderId="56" xfId="6" applyFont="1" applyFill="1" applyBorder="1" applyAlignment="1">
      <alignment horizontal="center" vertical="center" wrapText="1"/>
    </xf>
    <xf numFmtId="0" fontId="12" fillId="7" borderId="2" xfId="6" applyFont="1" applyFill="1" applyBorder="1" applyAlignment="1">
      <alignment horizontal="left" vertical="center" wrapText="1"/>
    </xf>
    <xf numFmtId="0" fontId="10" fillId="0" borderId="1" xfId="0" applyFont="1" applyBorder="1"/>
    <xf numFmtId="0" fontId="12" fillId="7" borderId="16" xfId="6" applyFont="1" applyFill="1" applyBorder="1" applyAlignment="1">
      <alignment horizontal="left" vertical="center" wrapText="1"/>
    </xf>
    <xf numFmtId="0" fontId="10" fillId="0" borderId="9" xfId="0" applyFont="1" applyBorder="1"/>
    <xf numFmtId="0" fontId="0" fillId="0" borderId="36" xfId="0" applyBorder="1" applyAlignment="1">
      <alignment horizontal="center" vertical="center"/>
    </xf>
    <xf numFmtId="0" fontId="0" fillId="0" borderId="7" xfId="0" applyBorder="1" applyAlignment="1">
      <alignment horizontal="center" vertical="center"/>
    </xf>
    <xf numFmtId="14"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cellXfs>
  <cellStyles count="12">
    <cellStyle name="Hipervínculo" xfId="1" builtinId="8"/>
    <cellStyle name="Millares" xfId="2" builtinId="3"/>
    <cellStyle name="Moneda" xfId="3" builtinId="4"/>
    <cellStyle name="Normal" xfId="0" builtinId="0"/>
    <cellStyle name="Normal 2" xfId="4"/>
    <cellStyle name="Normal 2 2" xfId="5"/>
    <cellStyle name="Normal 3" xfId="6"/>
    <cellStyle name="Normal 3 2" xfId="7"/>
    <cellStyle name="Normal 4" xfId="8"/>
    <cellStyle name="Normal 5" xfId="9"/>
    <cellStyle name="Porcentaje 2" xfId="10"/>
    <cellStyle name="Porcentaje 3" xfId="11"/>
  </cellStyles>
  <dxfs count="260">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92D050"/>
          <bgColor rgb="FF00B050"/>
        </patternFill>
      </fill>
    </dxf>
    <dxf>
      <font>
        <color theme="1"/>
      </font>
      <fill>
        <patternFill>
          <fgColor rgb="FFFFFF00"/>
          <bgColor rgb="FFFFFF00"/>
        </patternFill>
      </fill>
    </dxf>
    <dxf>
      <font>
        <color theme="9"/>
        <name val="Cambria"/>
        <scheme val="none"/>
      </font>
      <fill>
        <patternFill patternType="solid">
          <fgColor theme="9"/>
          <bgColor theme="9" tint="-0.24994659260841701"/>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FFC000"/>
          <bgColor rgb="FFFFC000"/>
        </patternFill>
      </fill>
    </dxf>
    <dxf>
      <font>
        <color theme="1"/>
      </font>
      <fill>
        <patternFill>
          <fgColor rgb="FFFFFF00"/>
          <bgColor rgb="FFFFFF0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ill>
        <patternFill>
          <bgColor indexed="11"/>
        </patternFill>
      </fill>
    </dxf>
    <dxf>
      <font>
        <b/>
        <i val="0"/>
        <condense val="0"/>
        <extend val="0"/>
        <color auto="1"/>
      </font>
      <fill>
        <patternFill>
          <fgColor indexed="29"/>
          <bgColor indexed="13"/>
        </patternFill>
      </fill>
    </dxf>
    <dxf>
      <font>
        <b/>
        <i val="0"/>
        <condense val="0"/>
        <extend val="0"/>
        <color indexed="13"/>
      </font>
      <fill>
        <patternFill>
          <bgColor indexed="10"/>
        </patternFill>
      </fill>
    </dxf>
    <dxf>
      <fill>
        <patternFill>
          <bgColor indexed="11"/>
        </patternFill>
      </fill>
    </dxf>
    <dxf>
      <fill>
        <patternFill>
          <bgColor indexed="34"/>
        </patternFill>
      </fill>
    </dxf>
    <dxf>
      <fill>
        <patternFill>
          <bgColor indexed="1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1"/>
        <name val="Cambria"/>
        <scheme val="none"/>
      </font>
      <fill>
        <patternFill patternType="solid">
          <fgColor theme="9"/>
          <bgColor rgb="FFFF0000"/>
        </patternFill>
      </fill>
    </dxf>
    <dxf>
      <font>
        <color theme="1"/>
      </font>
      <fill>
        <patternFill>
          <fgColor rgb="FFFFFF00"/>
          <bgColor rgb="FF00B05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00B05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00B050"/>
          <bgColor rgb="FF00B050"/>
        </patternFill>
      </fill>
    </dxf>
    <dxf>
      <font>
        <color theme="1"/>
      </font>
      <fill>
        <patternFill>
          <fgColor rgb="FFFF0000"/>
          <bgColor rgb="FFFF0000"/>
        </patternFill>
      </fill>
    </dxf>
    <dxf>
      <font>
        <color theme="1"/>
      </font>
      <fill>
        <patternFill>
          <fgColor rgb="FFFFFF00"/>
          <bgColor rgb="FF00B05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9"/>
        <name val="Cambria"/>
        <scheme val="none"/>
      </font>
      <fill>
        <patternFill patternType="solid">
          <fgColor theme="9"/>
          <bgColor theme="9" tint="-0.24994659260841701"/>
        </patternFill>
      </fill>
    </dxf>
    <dxf>
      <font>
        <color theme="1"/>
      </font>
      <fill>
        <patternFill>
          <fgColor rgb="FFFFC000"/>
          <bgColor rgb="FFC00000"/>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92D050"/>
          <bgColor rgb="FF00B050"/>
        </patternFill>
      </fill>
    </dxf>
    <dxf>
      <font>
        <color theme="1"/>
      </font>
      <fill>
        <patternFill>
          <fgColor rgb="FFFF0000"/>
          <bgColor rgb="FFFF0000"/>
        </patternFill>
      </fill>
    </dxf>
    <dxf>
      <font>
        <color theme="1"/>
      </font>
      <fill>
        <patternFill>
          <fgColor rgb="FFFFFF00"/>
          <bgColor rgb="FFFFFF00"/>
        </patternFill>
      </fill>
    </dxf>
    <dxf>
      <font>
        <color theme="1"/>
      </font>
      <fill>
        <patternFill>
          <fgColor rgb="FF92D050"/>
          <bgColor rgb="FF00B05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92D050"/>
          <bgColor rgb="FF00B050"/>
        </patternFill>
      </fill>
    </dxf>
    <dxf>
      <font>
        <color theme="1"/>
      </font>
      <fill>
        <patternFill>
          <fgColor rgb="FFFFFF00"/>
          <bgColor rgb="FFFFFF00"/>
        </patternFill>
      </fill>
    </dxf>
    <dxf>
      <font>
        <color theme="9"/>
        <name val="Cambria"/>
        <scheme val="none"/>
      </font>
      <fill>
        <patternFill patternType="solid">
          <fgColor theme="9"/>
          <bgColor theme="9" tint="-0.24994659260841701"/>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92D050"/>
          <bgColor rgb="FF00B050"/>
        </patternFill>
      </fill>
    </dxf>
    <dxf>
      <font>
        <color theme="1"/>
      </font>
      <fill>
        <patternFill>
          <fgColor rgb="FFFFFF00"/>
          <bgColor rgb="FFFFFF0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FF00"/>
          <bgColor rgb="FFFFFF00"/>
        </patternFill>
      </fill>
    </dxf>
    <dxf>
      <font>
        <color theme="1"/>
      </font>
      <fill>
        <patternFill>
          <fgColor rgb="FFFFC000"/>
          <bgColor rgb="FFFFC0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FF0000"/>
          <bgColor rgb="FFFF000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FF0000"/>
          <bgColor rgb="FFFF0000"/>
        </patternFill>
      </fill>
    </dxf>
    <dxf>
      <font>
        <color theme="1"/>
      </font>
      <fill>
        <patternFill>
          <fgColor rgb="FF00B050"/>
          <bgColor rgb="FF00B050"/>
        </patternFill>
      </fill>
    </dxf>
    <dxf>
      <font>
        <color theme="1"/>
      </font>
      <fill>
        <patternFill patternType="solid">
          <fgColor rgb="FFFFFF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9"/>
        <name val="Cambria"/>
        <scheme val="none"/>
      </font>
      <fill>
        <patternFill patternType="solid">
          <fgColor theme="9"/>
          <bgColor theme="9" tint="-0.24994659260841701"/>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92D050"/>
          <bgColor rgb="FF00B050"/>
        </patternFill>
      </fill>
    </dxf>
    <dxf>
      <font>
        <color theme="1"/>
      </font>
      <fill>
        <patternFill>
          <fgColor rgb="FFFFFF00"/>
          <bgColor rgb="FFFFFF00"/>
        </patternFill>
      </fill>
    </dxf>
    <dxf>
      <font>
        <color theme="9"/>
        <name val="Cambria"/>
        <scheme val="none"/>
      </font>
      <fill>
        <patternFill patternType="solid">
          <fgColor theme="9"/>
          <bgColor theme="9" tint="-0.24994659260841701"/>
        </patternFill>
      </fill>
    </dxf>
    <dxf>
      <font>
        <color theme="1"/>
      </font>
      <fill>
        <patternFill>
          <fgColor rgb="FFFF0000"/>
          <bgColor rgb="FFFF000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FFC000"/>
          <bgColor rgb="FFFFFF00"/>
        </patternFill>
      </fill>
    </dxf>
    <dxf>
      <font>
        <color theme="1"/>
      </font>
      <fill>
        <patternFill>
          <fgColor rgb="FFFFFF00"/>
          <bgColor rgb="FF00B050"/>
        </patternFill>
      </fill>
    </dxf>
    <dxf>
      <font>
        <color theme="1"/>
      </font>
      <fill>
        <patternFill>
          <fgColor rgb="FFFFFF00"/>
          <bgColor rgb="FF00B050"/>
        </patternFill>
      </fill>
    </dxf>
    <dxf>
      <font>
        <color theme="1"/>
      </font>
      <fill>
        <patternFill>
          <fgColor rgb="FFFFC000"/>
          <bgColor rgb="FFFFFF00"/>
        </patternFill>
      </fill>
    </dxf>
    <dxf>
      <font>
        <color theme="1"/>
      </font>
      <fill>
        <patternFill>
          <fgColor rgb="FFFF0000"/>
          <bgColor rgb="FFFF0000"/>
        </patternFill>
      </fill>
    </dxf>
    <dxf>
      <font>
        <color theme="1"/>
      </font>
      <fill>
        <patternFill>
          <fgColor rgb="FF00B050"/>
          <bgColor rgb="FF00B050"/>
        </patternFill>
      </fill>
    </dxf>
    <dxf>
      <font>
        <color theme="1"/>
      </font>
      <fill>
        <patternFill>
          <fgColor rgb="FF92D050"/>
          <bgColor rgb="FF00B050"/>
        </patternFill>
      </fill>
    </dxf>
    <dxf>
      <font>
        <color theme="1"/>
      </font>
      <fill>
        <patternFill>
          <fgColor rgb="FFFFFF00"/>
          <bgColor rgb="FFFFFF00"/>
        </patternFill>
      </fill>
    </dxf>
    <dxf>
      <font>
        <color theme="1"/>
      </font>
      <fill>
        <patternFill>
          <fgColor rgb="FFFFC000"/>
          <bgColor rgb="FFC00000"/>
        </patternFill>
      </fill>
    </dxf>
    <dxf>
      <font>
        <color theme="1"/>
      </font>
      <fill>
        <patternFill>
          <fgColor rgb="FFFF0000"/>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s-CO"/>
              <a:t>PRIORIZACIÓN DE PELIGROS </a:t>
            </a:r>
          </a:p>
        </c:rich>
      </c:tx>
      <c:layout/>
      <c:overlay val="0"/>
      <c:spPr>
        <a:noFill/>
        <a:ln w="25400">
          <a:noFill/>
        </a:ln>
      </c:spPr>
    </c:title>
    <c:autoTitleDeleted val="0"/>
    <c:plotArea>
      <c:layout/>
      <c:ofPieChart>
        <c:ofPieType val="pie"/>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0-ACE2-451C-B54C-F497F37EC8F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ACE2-451C-B54C-F497F37EC8F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ACE2-451C-B54C-F497F37EC8F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3-ACE2-451C-B54C-F497F37EC8F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4-ACE2-451C-B54C-F497F37EC8F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5-ACE2-451C-B54C-F497F37EC8F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6-ACE2-451C-B54C-F497F37EC8F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ACE2-451C-B54C-F497F37EC8F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08-ACE2-451C-B54C-F497F37EC8F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ACE2-451C-B54C-F497F37EC8F3}"/>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0A-ACE2-451C-B54C-F497F37EC8F3}"/>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ACE2-451C-B54C-F497F37EC8F3}"/>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0C-ACE2-451C-B54C-F497F37EC8F3}"/>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ACE2-451C-B54C-F497F37EC8F3}"/>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0E-ACE2-451C-B54C-F497F37EC8F3}"/>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ACE2-451C-B54C-F497F37EC8F3}"/>
              </c:ext>
            </c:extLst>
          </c:dPt>
          <c:dPt>
            <c:idx val="16"/>
            <c:bubble3D val="0"/>
            <c:extLst>
              <c:ext xmlns:c16="http://schemas.microsoft.com/office/drawing/2014/chart" uri="{C3380CC4-5D6E-409C-BE32-E72D297353CC}">
                <c16:uniqueId val="{00000010-ACE2-451C-B54C-F497F37EC8F3}"/>
              </c:ext>
            </c:extLst>
          </c:dPt>
          <c:dPt>
            <c:idx val="17"/>
            <c:bubble3D val="0"/>
            <c:extLst>
              <c:ext xmlns:c16="http://schemas.microsoft.com/office/drawing/2014/chart" uri="{C3380CC4-5D6E-409C-BE32-E72D297353CC}">
                <c16:uniqueId val="{00000011-ACE2-451C-B54C-F497F37EC8F3}"/>
              </c:ext>
            </c:extLst>
          </c:dPt>
          <c:dPt>
            <c:idx val="18"/>
            <c:bubble3D val="0"/>
            <c:extLst>
              <c:ext xmlns:c16="http://schemas.microsoft.com/office/drawing/2014/chart" uri="{C3380CC4-5D6E-409C-BE32-E72D297353CC}">
                <c16:uniqueId val="{00000012-ACE2-451C-B54C-F497F37EC8F3}"/>
              </c:ext>
            </c:extLst>
          </c:dPt>
          <c:dPt>
            <c:idx val="19"/>
            <c:bubble3D val="0"/>
            <c:extLst>
              <c:ext xmlns:c16="http://schemas.microsoft.com/office/drawing/2014/chart" uri="{C3380CC4-5D6E-409C-BE32-E72D297353CC}">
                <c16:uniqueId val="{00000013-ACE2-451C-B54C-F497F37EC8F3}"/>
              </c:ext>
            </c:extLst>
          </c:dPt>
          <c:dLbls>
            <c:dLbl>
              <c:idx val="19"/>
              <c:layout/>
              <c:tx>
                <c:rich>
                  <a:bodyPr/>
                  <a:lstStyle/>
                  <a:p>
                    <a:pPr>
                      <a:defRPr sz="900" b="1" i="0" u="none" strike="noStrike" baseline="0">
                        <a:solidFill>
                          <a:srgbClr val="000000"/>
                        </a:solidFill>
                        <a:latin typeface="Calibri"/>
                        <a:ea typeface="Calibri"/>
                        <a:cs typeface="Calibri"/>
                      </a:defRPr>
                    </a:pPr>
                    <a:r>
                      <a:rPr lang="en-US"/>
                      <a:t>DE SEGURIDAD; [VALOR]; [PORCENTAJE]</a:t>
                    </a:r>
                  </a:p>
                </c:rich>
              </c:tx>
              <c:spPr>
                <a:noFill/>
                <a:ln w="25400">
                  <a:noFill/>
                </a:ln>
              </c:spP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ACE2-451C-B54C-F497F37EC8F3}"/>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Calibri"/>
                    <a:ea typeface="Calibri"/>
                    <a:cs typeface="Calibri"/>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multiLvlStrRef>
              <c:f>Priorización!$B$29:$C$47</c:f>
              <c:multiLvlStrCache>
                <c:ptCount val="19"/>
                <c:lvl>
                  <c:pt idx="7">
                    <c:v>Manejo de armas</c:v>
                  </c:pt>
                  <c:pt idx="8">
                    <c:v>Fenómenos naturales</c:v>
                  </c:pt>
                  <c:pt idx="9">
                    <c:v>Tecnológico
Incendio</c:v>
                  </c:pt>
                  <c:pt idx="10">
                    <c:v>Trabajo en espacios confinados</c:v>
                  </c:pt>
                  <c:pt idx="11">
                    <c:v>Trabajo en redes eléctricas</c:v>
                  </c:pt>
                  <c:pt idx="12">
                    <c:v>Trabajo por encima de 1,5 mt de altura</c:v>
                  </c:pt>
                  <c:pt idx="13">
                    <c:v>Eléctrico</c:v>
                  </c:pt>
                  <c:pt idx="14">
                    <c:v>Locativo</c:v>
                  </c:pt>
                  <c:pt idx="15">
                    <c:v>Mecánico</c:v>
                  </c:pt>
                  <c:pt idx="16">
                    <c:v>Orden y Aseo</c:v>
                  </c:pt>
                  <c:pt idx="17">
                    <c:v>Publico</c:v>
                  </c:pt>
                  <c:pt idx="18">
                    <c:v>Riesgos de Transito</c:v>
                  </c:pt>
                </c:lvl>
                <c:lvl>
                  <c:pt idx="0">
                    <c:v>FÍSICO: ILUMINACIÓN</c:v>
                  </c:pt>
                  <c:pt idx="1">
                    <c:v>FÍSICO: RUIDO</c:v>
                  </c:pt>
                  <c:pt idx="2">
                    <c:v>FÍSICO: RADIACIONES NO IONIZANTES</c:v>
                  </c:pt>
                  <c:pt idx="3">
                    <c:v>FÍSICO: TEMPERATURA</c:v>
                  </c:pt>
                  <c:pt idx="4">
                    <c:v>BIOLÓGICO</c:v>
                  </c:pt>
                  <c:pt idx="5">
                    <c:v>BIOMECÁNICO</c:v>
                  </c:pt>
                  <c:pt idx="6">
                    <c:v>QUÍMICO</c:v>
                  </c:pt>
                  <c:pt idx="7">
                    <c:v>DE SEGURIDAD:</c:v>
                  </c:pt>
                </c:lvl>
              </c:multiLvlStrCache>
            </c:multiLvlStrRef>
          </c:cat>
          <c:val>
            <c:numRef>
              <c:f>Priorización!$D$29:$D$47</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14-ACE2-451C-B54C-F497F37EC8F3}"/>
            </c:ext>
          </c:extLst>
        </c:ser>
        <c:dLbls>
          <c:showLegendKey val="0"/>
          <c:showVal val="0"/>
          <c:showCatName val="0"/>
          <c:showSerName val="0"/>
          <c:showPercent val="0"/>
          <c:showBubbleSize val="0"/>
          <c:showLeaderLines val="1"/>
        </c:dLbls>
        <c:gapWidth val="100"/>
        <c:splitType val="pos"/>
        <c:splitPos val="8"/>
        <c:secondPieSize val="75"/>
        <c:serLines>
          <c:spPr>
            <a:ln w="9525" cap="flat" cmpd="sng" algn="ctr">
              <a:solidFill>
                <a:schemeClr val="tx1">
                  <a:lumMod val="35000"/>
                  <a:lumOff val="65000"/>
                </a:schemeClr>
              </a:solidFill>
              <a:round/>
            </a:ln>
            <a:effectLst/>
          </c:spPr>
        </c:serLines>
      </c:of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Calibri"/>
                <a:ea typeface="Calibri"/>
                <a:cs typeface="Calibri"/>
              </a:defRPr>
            </a:pPr>
            <a:r>
              <a:rPr lang="es-CO"/>
              <a:t>ACEPTABILIDAD DE LOS PELIGROS</a:t>
            </a:r>
          </a:p>
        </c:rich>
      </c:tx>
      <c:overlay val="0"/>
      <c:spPr>
        <a:noFill/>
        <a:ln w="25400">
          <a:noFill/>
        </a:ln>
      </c:spPr>
    </c:title>
    <c:autoTitleDeleted val="0"/>
    <c:plotArea>
      <c:layout/>
      <c:pieChart>
        <c:varyColors val="1"/>
        <c:ser>
          <c:idx val="0"/>
          <c:order val="0"/>
          <c:dPt>
            <c:idx val="0"/>
            <c:bubble3D val="0"/>
            <c:spPr>
              <a:solidFill>
                <a:srgbClr val="66FF33"/>
              </a:solidFill>
              <a:ln w="19050">
                <a:solidFill>
                  <a:schemeClr val="lt1"/>
                </a:solidFill>
              </a:ln>
              <a:effectLst/>
            </c:spPr>
            <c:extLst>
              <c:ext xmlns:c16="http://schemas.microsoft.com/office/drawing/2014/chart" uri="{C3380CC4-5D6E-409C-BE32-E72D297353CC}">
                <c16:uniqueId val="{00000000-A9FE-4055-BFF0-C02469B76F43}"/>
              </c:ext>
            </c:extLst>
          </c:dPt>
          <c:dPt>
            <c:idx val="1"/>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A9FE-4055-BFF0-C02469B76F43}"/>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2-A9FE-4055-BFF0-C02469B76F4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3-A9FE-4055-BFF0-C02469B76F43}"/>
              </c:ext>
            </c:extLst>
          </c:dPt>
          <c:dLbls>
            <c:dLbl>
              <c:idx val="0"/>
              <c:layout>
                <c:manualLayout>
                  <c:x val="-0.12455899225171704"/>
                  <c:y val="0.14670382494323042"/>
                </c:manualLayout>
              </c:layout>
              <c:spPr>
                <a:noFill/>
                <a:ln w="25400">
                  <a:noFill/>
                </a:ln>
              </c:spPr>
              <c:txPr>
                <a:bodyPr/>
                <a:lstStyle/>
                <a:p>
                  <a:pPr>
                    <a:defRPr sz="900" b="1" i="0" u="none" strike="noStrike" baseline="0">
                      <a:solidFill>
                        <a:srgbClr val="000000"/>
                      </a:solidFill>
                      <a:latin typeface="Calibri"/>
                      <a:ea typeface="Calibri"/>
                      <a:cs typeface="Calibri"/>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9FE-4055-BFF0-C02469B76F43}"/>
                </c:ext>
              </c:extLst>
            </c:dLbl>
            <c:dLbl>
              <c:idx val="1"/>
              <c:layout>
                <c:manualLayout>
                  <c:x val="5.4644569129457622E-2"/>
                  <c:y val="-0.20759857265032883"/>
                </c:manualLayout>
              </c:layout>
              <c:spPr>
                <a:noFill/>
                <a:ln w="25400">
                  <a:noFill/>
                </a:ln>
              </c:spPr>
              <c:txPr>
                <a:bodyPr/>
                <a:lstStyle/>
                <a:p>
                  <a:pPr>
                    <a:defRPr sz="900" b="1" i="0" u="none" strike="noStrike" baseline="0">
                      <a:solidFill>
                        <a:srgbClr val="000000"/>
                      </a:solidFill>
                      <a:latin typeface="Calibri"/>
                      <a:ea typeface="Calibri"/>
                      <a:cs typeface="Calibri"/>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9FE-4055-BFF0-C02469B76F43}"/>
                </c:ext>
              </c:extLst>
            </c:dLbl>
            <c:dLbl>
              <c:idx val="2"/>
              <c:layout>
                <c:manualLayout>
                  <c:x val="9.9428230153865496E-2"/>
                  <c:y val="0.18031171665339585"/>
                </c:manualLayout>
              </c:layout>
              <c:spPr>
                <a:noFill/>
                <a:ln w="25400">
                  <a:noFill/>
                </a:ln>
              </c:spPr>
              <c:txPr>
                <a:bodyPr/>
                <a:lstStyle/>
                <a:p>
                  <a:pPr>
                    <a:defRPr sz="900" b="1" i="0" u="none" strike="noStrike" baseline="0">
                      <a:solidFill>
                        <a:srgbClr val="000000"/>
                      </a:solidFill>
                      <a:latin typeface="Calibri"/>
                      <a:ea typeface="Calibri"/>
                      <a:cs typeface="Calibri"/>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9FE-4055-BFF0-C02469B76F43}"/>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Calibri"/>
                    <a:ea typeface="Calibri"/>
                    <a:cs typeface="Calibri"/>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Priorización!$B$51:$B$54</c:f>
              <c:strCache>
                <c:ptCount val="4"/>
                <c:pt idx="0">
                  <c:v>ACEPTABLE</c:v>
                </c:pt>
                <c:pt idx="1">
                  <c:v>MEJORABLE</c:v>
                </c:pt>
                <c:pt idx="2">
                  <c:v>ACCE</c:v>
                </c:pt>
                <c:pt idx="3">
                  <c:v>NA</c:v>
                </c:pt>
              </c:strCache>
            </c:strRef>
          </c:cat>
          <c:val>
            <c:numRef>
              <c:f>Priorización!$C$51:$C$54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4-A9FE-4055-BFF0-C02469B76F4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828675</xdr:colOff>
      <xdr:row>2</xdr:row>
      <xdr:rowOff>38100</xdr:rowOff>
    </xdr:from>
    <xdr:to>
      <xdr:col>2</xdr:col>
      <xdr:colOff>2476500</xdr:colOff>
      <xdr:row>4</xdr:row>
      <xdr:rowOff>161925</xdr:rowOff>
    </xdr:to>
    <xdr:pic>
      <xdr:nvPicPr>
        <xdr:cNvPr id="4817273" name="Imagen 5">
          <a:extLst>
            <a:ext uri="{FF2B5EF4-FFF2-40B4-BE49-F238E27FC236}">
              <a16:creationId xmlns:a16="http://schemas.microsoft.com/office/drawing/2014/main" id="{00000000-0008-0000-0100-0000798149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48050" y="400050"/>
          <a:ext cx="16478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4737914" name="Imagen 5">
          <a:extLst>
            <a:ext uri="{FF2B5EF4-FFF2-40B4-BE49-F238E27FC236}">
              <a16:creationId xmlns:a16="http://schemas.microsoft.com/office/drawing/2014/main" id="{00000000-0008-0000-0D00-00007A4B4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866775</xdr:colOff>
      <xdr:row>0</xdr:row>
      <xdr:rowOff>85725</xdr:rowOff>
    </xdr:from>
    <xdr:to>
      <xdr:col>27</xdr:col>
      <xdr:colOff>2171700</xdr:colOff>
      <xdr:row>3</xdr:row>
      <xdr:rowOff>180975</xdr:rowOff>
    </xdr:to>
    <xdr:pic>
      <xdr:nvPicPr>
        <xdr:cNvPr id="4737915" name="Imagen 6">
          <a:extLst>
            <a:ext uri="{FF2B5EF4-FFF2-40B4-BE49-F238E27FC236}">
              <a16:creationId xmlns:a16="http://schemas.microsoft.com/office/drawing/2014/main" id="{00000000-0008-0000-0D00-00007B4B48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127450" y="85725"/>
          <a:ext cx="13049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4744059" name="Imagen 5">
          <a:extLst>
            <a:ext uri="{FF2B5EF4-FFF2-40B4-BE49-F238E27FC236}">
              <a16:creationId xmlns:a16="http://schemas.microsoft.com/office/drawing/2014/main" id="{00000000-0008-0000-0E00-00007B634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1200150</xdr:colOff>
      <xdr:row>0</xdr:row>
      <xdr:rowOff>171450</xdr:rowOff>
    </xdr:from>
    <xdr:to>
      <xdr:col>27</xdr:col>
      <xdr:colOff>2505075</xdr:colOff>
      <xdr:row>4</xdr:row>
      <xdr:rowOff>38100</xdr:rowOff>
    </xdr:to>
    <xdr:pic>
      <xdr:nvPicPr>
        <xdr:cNvPr id="4744060" name="Imagen 6">
          <a:extLst>
            <a:ext uri="{FF2B5EF4-FFF2-40B4-BE49-F238E27FC236}">
              <a16:creationId xmlns:a16="http://schemas.microsoft.com/office/drawing/2014/main" id="{00000000-0008-0000-0E00-00007C6348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460825" y="171450"/>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2</xdr:row>
      <xdr:rowOff>238125</xdr:rowOff>
    </xdr:to>
    <xdr:pic>
      <xdr:nvPicPr>
        <xdr:cNvPr id="5159355" name="Imagen 5">
          <a:extLst>
            <a:ext uri="{FF2B5EF4-FFF2-40B4-BE49-F238E27FC236}">
              <a16:creationId xmlns:a16="http://schemas.microsoft.com/office/drawing/2014/main" id="{00000000-0008-0000-0F00-0000BBB94E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1381125</xdr:colOff>
      <xdr:row>1</xdr:row>
      <xdr:rowOff>57150</xdr:rowOff>
    </xdr:from>
    <xdr:to>
      <xdr:col>28</xdr:col>
      <xdr:colOff>57150</xdr:colOff>
      <xdr:row>3</xdr:row>
      <xdr:rowOff>180975</xdr:rowOff>
    </xdr:to>
    <xdr:pic>
      <xdr:nvPicPr>
        <xdr:cNvPr id="5159356" name="Imagen 6">
          <a:extLst>
            <a:ext uri="{FF2B5EF4-FFF2-40B4-BE49-F238E27FC236}">
              <a16:creationId xmlns:a16="http://schemas.microsoft.com/office/drawing/2014/main" id="{00000000-0008-0000-0F00-0000BCB94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422725" y="342900"/>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1</xdr:row>
      <xdr:rowOff>276225</xdr:rowOff>
    </xdr:from>
    <xdr:to>
      <xdr:col>1</xdr:col>
      <xdr:colOff>619125</xdr:colOff>
      <xdr:row>5</xdr:row>
      <xdr:rowOff>85725</xdr:rowOff>
    </xdr:to>
    <xdr:pic>
      <xdr:nvPicPr>
        <xdr:cNvPr id="5582859" name="Imagen 5">
          <a:extLst>
            <a:ext uri="{FF2B5EF4-FFF2-40B4-BE49-F238E27FC236}">
              <a16:creationId xmlns:a16="http://schemas.microsoft.com/office/drawing/2014/main" id="{00000000-0008-0000-1000-00000B305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38150"/>
          <a:ext cx="13144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533400</xdr:colOff>
      <xdr:row>2</xdr:row>
      <xdr:rowOff>0</xdr:rowOff>
    </xdr:from>
    <xdr:to>
      <xdr:col>27</xdr:col>
      <xdr:colOff>1619250</xdr:colOff>
      <xdr:row>4</xdr:row>
      <xdr:rowOff>285750</xdr:rowOff>
    </xdr:to>
    <xdr:pic>
      <xdr:nvPicPr>
        <xdr:cNvPr id="5582860" name="Imagen 6">
          <a:extLst>
            <a:ext uri="{FF2B5EF4-FFF2-40B4-BE49-F238E27FC236}">
              <a16:creationId xmlns:a16="http://schemas.microsoft.com/office/drawing/2014/main" id="{00000000-0008-0000-1000-00000C305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22350" y="447675"/>
          <a:ext cx="1085850"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5160358" name="Imagen 5">
          <a:extLst>
            <a:ext uri="{FF2B5EF4-FFF2-40B4-BE49-F238E27FC236}">
              <a16:creationId xmlns:a16="http://schemas.microsoft.com/office/drawing/2014/main" id="{00000000-0008-0000-1100-0000A6BD4E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1390650</xdr:colOff>
      <xdr:row>0</xdr:row>
      <xdr:rowOff>142875</xdr:rowOff>
    </xdr:from>
    <xdr:to>
      <xdr:col>27</xdr:col>
      <xdr:colOff>1047750</xdr:colOff>
      <xdr:row>4</xdr:row>
      <xdr:rowOff>9525</xdr:rowOff>
    </xdr:to>
    <xdr:pic>
      <xdr:nvPicPr>
        <xdr:cNvPr id="5160359" name="Imagen 6">
          <a:extLst>
            <a:ext uri="{FF2B5EF4-FFF2-40B4-BE49-F238E27FC236}">
              <a16:creationId xmlns:a16="http://schemas.microsoft.com/office/drawing/2014/main" id="{00000000-0008-0000-1100-0000A7BD4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955750" y="142875"/>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1</xdr:row>
      <xdr:rowOff>276225</xdr:rowOff>
    </xdr:from>
    <xdr:to>
      <xdr:col>1</xdr:col>
      <xdr:colOff>619125</xdr:colOff>
      <xdr:row>5</xdr:row>
      <xdr:rowOff>85725</xdr:rowOff>
    </xdr:to>
    <xdr:pic>
      <xdr:nvPicPr>
        <xdr:cNvPr id="5143018" name="Imagen 5">
          <a:extLst>
            <a:ext uri="{FF2B5EF4-FFF2-40B4-BE49-F238E27FC236}">
              <a16:creationId xmlns:a16="http://schemas.microsoft.com/office/drawing/2014/main" id="{00000000-0008-0000-1400-0000EA794E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38150"/>
          <a:ext cx="13144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2905125</xdr:colOff>
      <xdr:row>1</xdr:row>
      <xdr:rowOff>266700</xdr:rowOff>
    </xdr:from>
    <xdr:to>
      <xdr:col>28</xdr:col>
      <xdr:colOff>714375</xdr:colOff>
      <xdr:row>4</xdr:row>
      <xdr:rowOff>257175</xdr:rowOff>
    </xdr:to>
    <xdr:pic>
      <xdr:nvPicPr>
        <xdr:cNvPr id="5143019" name="Imagen 6">
          <a:extLst>
            <a:ext uri="{FF2B5EF4-FFF2-40B4-BE49-F238E27FC236}">
              <a16:creationId xmlns:a16="http://schemas.microsoft.com/office/drawing/2014/main" id="{00000000-0008-0000-1400-0000EB794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98300" y="428625"/>
          <a:ext cx="10858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7</xdr:col>
      <xdr:colOff>238125</xdr:colOff>
      <xdr:row>1</xdr:row>
      <xdr:rowOff>0</xdr:rowOff>
    </xdr:from>
    <xdr:to>
      <xdr:col>19</xdr:col>
      <xdr:colOff>38100</xdr:colOff>
      <xdr:row>42</xdr:row>
      <xdr:rowOff>47625</xdr:rowOff>
    </xdr:to>
    <xdr:graphicFrame macro="">
      <xdr:nvGraphicFramePr>
        <xdr:cNvPr id="5161382" name="Gráfico 1">
          <a:extLst>
            <a:ext uri="{FF2B5EF4-FFF2-40B4-BE49-F238E27FC236}">
              <a16:creationId xmlns:a16="http://schemas.microsoft.com/office/drawing/2014/main" id="{00000000-0008-0000-1500-0000A6C14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695325</xdr:colOff>
      <xdr:row>58</xdr:row>
      <xdr:rowOff>104775</xdr:rowOff>
    </xdr:from>
    <xdr:to>
      <xdr:col>5</xdr:col>
      <xdr:colOff>695325</xdr:colOff>
      <xdr:row>79</xdr:row>
      <xdr:rowOff>95250</xdr:rowOff>
    </xdr:to>
    <xdr:graphicFrame macro="">
      <xdr:nvGraphicFramePr>
        <xdr:cNvPr id="5161383" name="Gráfico 2">
          <a:extLst>
            <a:ext uri="{FF2B5EF4-FFF2-40B4-BE49-F238E27FC236}">
              <a16:creationId xmlns:a16="http://schemas.microsoft.com/office/drawing/2014/main" id="{00000000-0008-0000-1500-0000A7C14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104775</xdr:rowOff>
    </xdr:from>
    <xdr:to>
      <xdr:col>1</xdr:col>
      <xdr:colOff>542925</xdr:colOff>
      <xdr:row>3</xdr:row>
      <xdr:rowOff>200025</xdr:rowOff>
    </xdr:to>
    <xdr:pic>
      <xdr:nvPicPr>
        <xdr:cNvPr id="5146044" name="Imagen 5">
          <a:extLst>
            <a:ext uri="{FF2B5EF4-FFF2-40B4-BE49-F238E27FC236}">
              <a16:creationId xmlns:a16="http://schemas.microsoft.com/office/drawing/2014/main" id="{00000000-0008-0000-0500-0000BC854E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333375"/>
          <a:ext cx="16478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1390650</xdr:colOff>
      <xdr:row>0</xdr:row>
      <xdr:rowOff>142875</xdr:rowOff>
    </xdr:from>
    <xdr:to>
      <xdr:col>28</xdr:col>
      <xdr:colOff>1724024</xdr:colOff>
      <xdr:row>4</xdr:row>
      <xdr:rowOff>38100</xdr:rowOff>
    </xdr:to>
    <xdr:pic>
      <xdr:nvPicPr>
        <xdr:cNvPr id="5146045" name="Imagen 6">
          <a:extLst>
            <a:ext uri="{FF2B5EF4-FFF2-40B4-BE49-F238E27FC236}">
              <a16:creationId xmlns:a16="http://schemas.microsoft.com/office/drawing/2014/main" id="{00000000-0008-0000-0500-0000BD854E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974675" y="142875"/>
          <a:ext cx="24765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4703145" name="Imagen 5">
          <a:extLst>
            <a:ext uri="{FF2B5EF4-FFF2-40B4-BE49-F238E27FC236}">
              <a16:creationId xmlns:a16="http://schemas.microsoft.com/office/drawing/2014/main" id="{00000000-0008-0000-0600-0000A9C34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1104900</xdr:colOff>
      <xdr:row>0</xdr:row>
      <xdr:rowOff>114300</xdr:rowOff>
    </xdr:from>
    <xdr:to>
      <xdr:col>27</xdr:col>
      <xdr:colOff>2409825</xdr:colOff>
      <xdr:row>3</xdr:row>
      <xdr:rowOff>200025</xdr:rowOff>
    </xdr:to>
    <xdr:pic>
      <xdr:nvPicPr>
        <xdr:cNvPr id="4703146" name="Imagen 6">
          <a:extLst>
            <a:ext uri="{FF2B5EF4-FFF2-40B4-BE49-F238E27FC236}">
              <a16:creationId xmlns:a16="http://schemas.microsoft.com/office/drawing/2014/main" id="{00000000-0008-0000-0600-0000AAC347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65575" y="114300"/>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5461130" name="Imagen 5">
          <a:extLst>
            <a:ext uri="{FF2B5EF4-FFF2-40B4-BE49-F238E27FC236}">
              <a16:creationId xmlns:a16="http://schemas.microsoft.com/office/drawing/2014/main" id="{00000000-0008-0000-0700-00008A545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1323975</xdr:colOff>
      <xdr:row>0</xdr:row>
      <xdr:rowOff>95250</xdr:rowOff>
    </xdr:from>
    <xdr:to>
      <xdr:col>27</xdr:col>
      <xdr:colOff>2628900</xdr:colOff>
      <xdr:row>3</xdr:row>
      <xdr:rowOff>180975</xdr:rowOff>
    </xdr:to>
    <xdr:pic>
      <xdr:nvPicPr>
        <xdr:cNvPr id="5461131" name="Imagen 6">
          <a:extLst>
            <a:ext uri="{FF2B5EF4-FFF2-40B4-BE49-F238E27FC236}">
              <a16:creationId xmlns:a16="http://schemas.microsoft.com/office/drawing/2014/main" id="{00000000-0008-0000-0700-00008B545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84650" y="95250"/>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4</xdr:row>
      <xdr:rowOff>57150</xdr:rowOff>
    </xdr:to>
    <xdr:pic>
      <xdr:nvPicPr>
        <xdr:cNvPr id="4711325" name="Imagen 5">
          <a:extLst>
            <a:ext uri="{FF2B5EF4-FFF2-40B4-BE49-F238E27FC236}">
              <a16:creationId xmlns:a16="http://schemas.microsoft.com/office/drawing/2014/main" id="{00000000-0008-0000-0800-00009DE34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971550</xdr:colOff>
      <xdr:row>0</xdr:row>
      <xdr:rowOff>76200</xdr:rowOff>
    </xdr:from>
    <xdr:to>
      <xdr:col>27</xdr:col>
      <xdr:colOff>2276475</xdr:colOff>
      <xdr:row>4</xdr:row>
      <xdr:rowOff>47625</xdr:rowOff>
    </xdr:to>
    <xdr:pic>
      <xdr:nvPicPr>
        <xdr:cNvPr id="4711326" name="Imagen 6">
          <a:extLst>
            <a:ext uri="{FF2B5EF4-FFF2-40B4-BE49-F238E27FC236}">
              <a16:creationId xmlns:a16="http://schemas.microsoft.com/office/drawing/2014/main" id="{00000000-0008-0000-0800-00009EE347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27475" y="76200"/>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4716429" name="Imagen 5">
          <a:extLst>
            <a:ext uri="{FF2B5EF4-FFF2-40B4-BE49-F238E27FC236}">
              <a16:creationId xmlns:a16="http://schemas.microsoft.com/office/drawing/2014/main" id="{00000000-0008-0000-0900-00008DF74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904875</xdr:colOff>
      <xdr:row>0</xdr:row>
      <xdr:rowOff>104775</xdr:rowOff>
    </xdr:from>
    <xdr:to>
      <xdr:col>27</xdr:col>
      <xdr:colOff>2209800</xdr:colOff>
      <xdr:row>3</xdr:row>
      <xdr:rowOff>200025</xdr:rowOff>
    </xdr:to>
    <xdr:pic>
      <xdr:nvPicPr>
        <xdr:cNvPr id="4716430" name="Imagen 6">
          <a:extLst>
            <a:ext uri="{FF2B5EF4-FFF2-40B4-BE49-F238E27FC236}">
              <a16:creationId xmlns:a16="http://schemas.microsoft.com/office/drawing/2014/main" id="{00000000-0008-0000-0900-00008EF747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165550" y="104775"/>
          <a:ext cx="13049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4719496" name="Imagen 5">
          <a:extLst>
            <a:ext uri="{FF2B5EF4-FFF2-40B4-BE49-F238E27FC236}">
              <a16:creationId xmlns:a16="http://schemas.microsoft.com/office/drawing/2014/main" id="{00000000-0008-0000-0A00-000088034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1247775</xdr:colOff>
      <xdr:row>0</xdr:row>
      <xdr:rowOff>95250</xdr:rowOff>
    </xdr:from>
    <xdr:to>
      <xdr:col>27</xdr:col>
      <xdr:colOff>2552700</xdr:colOff>
      <xdr:row>3</xdr:row>
      <xdr:rowOff>171450</xdr:rowOff>
    </xdr:to>
    <xdr:pic>
      <xdr:nvPicPr>
        <xdr:cNvPr id="4719497" name="Imagen 6">
          <a:extLst>
            <a:ext uri="{FF2B5EF4-FFF2-40B4-BE49-F238E27FC236}">
              <a16:creationId xmlns:a16="http://schemas.microsoft.com/office/drawing/2014/main" id="{00000000-0008-0000-0A00-0000890348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75025" y="95250"/>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4725633" name="Imagen 5">
          <a:extLst>
            <a:ext uri="{FF2B5EF4-FFF2-40B4-BE49-F238E27FC236}">
              <a16:creationId xmlns:a16="http://schemas.microsoft.com/office/drawing/2014/main" id="{00000000-0008-0000-0B00-0000811B4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1104900</xdr:colOff>
      <xdr:row>0</xdr:row>
      <xdr:rowOff>190500</xdr:rowOff>
    </xdr:from>
    <xdr:to>
      <xdr:col>27</xdr:col>
      <xdr:colOff>2409825</xdr:colOff>
      <xdr:row>4</xdr:row>
      <xdr:rowOff>57150</xdr:rowOff>
    </xdr:to>
    <xdr:pic>
      <xdr:nvPicPr>
        <xdr:cNvPr id="4725634" name="Imagen 6">
          <a:extLst>
            <a:ext uri="{FF2B5EF4-FFF2-40B4-BE49-F238E27FC236}">
              <a16:creationId xmlns:a16="http://schemas.microsoft.com/office/drawing/2014/main" id="{00000000-0008-0000-0B00-0000821B48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65575" y="190500"/>
          <a:ext cx="13049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171450</xdr:rowOff>
    </xdr:from>
    <xdr:to>
      <xdr:col>1</xdr:col>
      <xdr:colOff>676275</xdr:colOff>
      <xdr:row>3</xdr:row>
      <xdr:rowOff>161925</xdr:rowOff>
    </xdr:to>
    <xdr:pic>
      <xdr:nvPicPr>
        <xdr:cNvPr id="4730751" name="Imagen 5">
          <a:extLst>
            <a:ext uri="{FF2B5EF4-FFF2-40B4-BE49-F238E27FC236}">
              <a16:creationId xmlns:a16="http://schemas.microsoft.com/office/drawing/2014/main" id="{00000000-0008-0000-0C00-00007F2F4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71450"/>
          <a:ext cx="17716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542925</xdr:colOff>
      <xdr:row>0</xdr:row>
      <xdr:rowOff>123825</xdr:rowOff>
    </xdr:from>
    <xdr:to>
      <xdr:col>27</xdr:col>
      <xdr:colOff>1847850</xdr:colOff>
      <xdr:row>4</xdr:row>
      <xdr:rowOff>0</xdr:rowOff>
    </xdr:to>
    <xdr:pic>
      <xdr:nvPicPr>
        <xdr:cNvPr id="4730752" name="Imagen 6">
          <a:extLst>
            <a:ext uri="{FF2B5EF4-FFF2-40B4-BE49-F238E27FC236}">
              <a16:creationId xmlns:a16="http://schemas.microsoft.com/office/drawing/2014/main" id="{00000000-0008-0000-0C00-0000802F48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03450" y="123825"/>
          <a:ext cx="13049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0"/>
  </sheetPr>
  <dimension ref="A9:H43"/>
  <sheetViews>
    <sheetView showGridLines="0" tabSelected="1" view="pageBreakPreview" zoomScale="115" zoomScaleNormal="100" zoomScaleSheetLayoutView="115" workbookViewId="0">
      <selection activeCell="A27" sqref="A27:B27"/>
    </sheetView>
  </sheetViews>
  <sheetFormatPr baseColWidth="10" defaultRowHeight="13.5"/>
  <cols>
    <col min="1" max="3" width="11.42578125" style="71"/>
    <col min="4" max="4" width="16.42578125" style="71" customWidth="1"/>
    <col min="5" max="5" width="11.42578125" style="71"/>
    <col min="6" max="6" width="15.7109375" style="71" customWidth="1"/>
    <col min="7" max="7" width="32.28515625" style="71" customWidth="1"/>
    <col min="8" max="8" width="3.140625" style="71" customWidth="1"/>
    <col min="9" max="16384" width="11.42578125" style="71"/>
  </cols>
  <sheetData>
    <row r="9" spans="1:8" ht="30.75" customHeight="1">
      <c r="B9" s="265" t="s">
        <v>12</v>
      </c>
      <c r="C9" s="265"/>
      <c r="D9" s="265"/>
      <c r="E9" s="265"/>
    </row>
    <row r="10" spans="1:8">
      <c r="A10" s="72"/>
      <c r="B10" s="266"/>
      <c r="C10" s="266"/>
      <c r="D10" s="266"/>
      <c r="E10" s="266"/>
      <c r="F10" s="72"/>
      <c r="G10" s="72"/>
      <c r="H10" s="72"/>
    </row>
    <row r="11" spans="1:8">
      <c r="B11" s="266"/>
      <c r="C11" s="266"/>
      <c r="D11" s="266"/>
      <c r="E11" s="266"/>
    </row>
    <row r="13" spans="1:8">
      <c r="B13" s="267"/>
      <c r="C13" s="267"/>
      <c r="D13" s="267"/>
      <c r="E13" s="267"/>
    </row>
    <row r="14" spans="1:8">
      <c r="B14" s="265"/>
      <c r="C14" s="265"/>
      <c r="D14" s="265"/>
      <c r="E14" s="265"/>
    </row>
    <row r="17" spans="1:8">
      <c r="A17" s="268" t="s">
        <v>13</v>
      </c>
      <c r="B17" s="268"/>
      <c r="C17" s="268"/>
      <c r="D17" s="268"/>
      <c r="E17" s="268"/>
      <c r="F17" s="268"/>
      <c r="G17" s="268"/>
      <c r="H17" s="73"/>
    </row>
    <row r="18" spans="1:8">
      <c r="A18" s="269" t="s">
        <v>14</v>
      </c>
      <c r="B18" s="269"/>
      <c r="C18" s="269" t="s">
        <v>15</v>
      </c>
      <c r="D18" s="269"/>
      <c r="E18" s="269"/>
      <c r="F18" s="269"/>
      <c r="G18" s="269"/>
      <c r="H18" s="74"/>
    </row>
    <row r="19" spans="1:8">
      <c r="A19" s="269"/>
      <c r="B19" s="269"/>
      <c r="C19" s="269"/>
      <c r="D19" s="269"/>
      <c r="E19" s="269"/>
      <c r="F19" s="269"/>
      <c r="G19" s="269"/>
      <c r="H19" s="74"/>
    </row>
    <row r="20" spans="1:8">
      <c r="A20" s="270"/>
      <c r="B20" s="271"/>
      <c r="C20" s="272" t="s">
        <v>620</v>
      </c>
      <c r="D20" s="272"/>
      <c r="E20" s="272"/>
      <c r="F20" s="272"/>
      <c r="G20" s="272"/>
      <c r="H20" s="75"/>
    </row>
    <row r="21" spans="1:8">
      <c r="A21" s="270"/>
      <c r="B21" s="271"/>
      <c r="C21" s="272" t="s">
        <v>624</v>
      </c>
      <c r="D21" s="272"/>
      <c r="E21" s="272"/>
      <c r="F21" s="272"/>
      <c r="G21" s="272"/>
      <c r="H21" s="75"/>
    </row>
    <row r="22" spans="1:8">
      <c r="A22" s="270"/>
      <c r="B22" s="271"/>
      <c r="C22" s="273" t="s">
        <v>621</v>
      </c>
      <c r="D22" s="274"/>
      <c r="E22" s="274"/>
      <c r="F22" s="274"/>
      <c r="G22" s="275"/>
      <c r="H22" s="76"/>
    </row>
    <row r="23" spans="1:8">
      <c r="A23" s="270"/>
      <c r="B23" s="271"/>
      <c r="C23" s="272" t="s">
        <v>625</v>
      </c>
      <c r="D23" s="272"/>
      <c r="E23" s="272"/>
      <c r="F23" s="272"/>
      <c r="G23" s="272"/>
      <c r="H23" s="76"/>
    </row>
    <row r="24" spans="1:8">
      <c r="A24" s="270"/>
      <c r="B24" s="271"/>
      <c r="C24" s="276" t="s">
        <v>626</v>
      </c>
      <c r="D24" s="277"/>
      <c r="E24" s="277"/>
      <c r="F24" s="277"/>
      <c r="G24" s="278"/>
      <c r="H24" s="77"/>
    </row>
    <row r="25" spans="1:8" ht="30.75" customHeight="1">
      <c r="A25" s="270">
        <v>46112</v>
      </c>
      <c r="B25" s="271"/>
      <c r="C25" s="279" t="s">
        <v>1573</v>
      </c>
      <c r="D25" s="279"/>
      <c r="E25" s="279"/>
      <c r="F25" s="279"/>
      <c r="G25" s="279"/>
      <c r="H25" s="78"/>
    </row>
    <row r="26" spans="1:8">
      <c r="A26" s="270"/>
      <c r="B26" s="271"/>
      <c r="C26" s="272"/>
      <c r="D26" s="272"/>
      <c r="E26" s="272"/>
      <c r="F26" s="272"/>
      <c r="G26" s="272"/>
      <c r="H26" s="78"/>
    </row>
    <row r="27" spans="1:8">
      <c r="A27" s="283"/>
      <c r="B27" s="284"/>
      <c r="C27" s="280"/>
      <c r="D27" s="281"/>
      <c r="E27" s="281"/>
      <c r="F27" s="281"/>
      <c r="G27" s="282"/>
      <c r="H27" s="78"/>
    </row>
    <row r="28" spans="1:8">
      <c r="A28" s="283"/>
      <c r="B28" s="284"/>
      <c r="C28" s="285"/>
      <c r="D28" s="286"/>
      <c r="E28" s="286"/>
      <c r="F28" s="286"/>
      <c r="G28" s="287"/>
      <c r="H28" s="78"/>
    </row>
    <row r="29" spans="1:8">
      <c r="A29" s="288"/>
      <c r="B29" s="288"/>
      <c r="C29" s="288"/>
      <c r="D29" s="288"/>
      <c r="E29" s="288"/>
      <c r="F29" s="288"/>
      <c r="G29" s="288"/>
      <c r="H29" s="78"/>
    </row>
    <row r="30" spans="1:8">
      <c r="A30" s="288"/>
      <c r="B30" s="288"/>
      <c r="C30" s="288"/>
      <c r="D30" s="288"/>
      <c r="E30" s="288"/>
      <c r="F30" s="288"/>
      <c r="G30" s="288"/>
      <c r="H30" s="78"/>
    </row>
    <row r="31" spans="1:8">
      <c r="A31" s="288"/>
      <c r="B31" s="288"/>
      <c r="C31" s="288"/>
      <c r="D31" s="288"/>
      <c r="E31" s="288"/>
      <c r="F31" s="288"/>
      <c r="G31" s="288"/>
      <c r="H31" s="78"/>
    </row>
    <row r="32" spans="1:8">
      <c r="A32" s="288"/>
      <c r="B32" s="288"/>
      <c r="C32" s="288"/>
      <c r="D32" s="288"/>
      <c r="E32" s="288"/>
      <c r="F32" s="288"/>
      <c r="G32" s="288"/>
      <c r="H32" s="78"/>
    </row>
    <row r="33" spans="1:8">
      <c r="A33" s="288"/>
      <c r="B33" s="288"/>
      <c r="C33" s="288"/>
      <c r="D33" s="288"/>
      <c r="E33" s="288"/>
      <c r="F33" s="288"/>
      <c r="G33" s="288"/>
      <c r="H33" s="78"/>
    </row>
    <row r="34" spans="1:8">
      <c r="A34" s="288"/>
      <c r="B34" s="288"/>
      <c r="C34" s="288"/>
      <c r="D34" s="288"/>
      <c r="E34" s="288"/>
      <c r="F34" s="288"/>
      <c r="G34" s="288"/>
      <c r="H34" s="78"/>
    </row>
    <row r="35" spans="1:8">
      <c r="A35" s="288"/>
      <c r="B35" s="288"/>
      <c r="C35" s="288"/>
      <c r="D35" s="288"/>
      <c r="E35" s="288"/>
      <c r="F35" s="288"/>
      <c r="G35" s="288"/>
      <c r="H35" s="78"/>
    </row>
    <row r="36" spans="1:8">
      <c r="A36" s="288"/>
      <c r="B36" s="288"/>
      <c r="C36" s="288"/>
      <c r="D36" s="288"/>
      <c r="E36" s="288"/>
      <c r="F36" s="288"/>
      <c r="G36" s="288"/>
      <c r="H36" s="78"/>
    </row>
    <row r="37" spans="1:8">
      <c r="A37" s="288"/>
      <c r="B37" s="288"/>
      <c r="C37" s="288"/>
      <c r="D37" s="288"/>
      <c r="E37" s="288"/>
      <c r="F37" s="288"/>
      <c r="G37" s="288"/>
      <c r="H37" s="78"/>
    </row>
    <row r="38" spans="1:8">
      <c r="A38" s="288"/>
      <c r="B38" s="288"/>
      <c r="C38" s="288"/>
      <c r="D38" s="288"/>
      <c r="E38" s="288"/>
      <c r="F38" s="288"/>
      <c r="G38" s="288"/>
      <c r="H38" s="78"/>
    </row>
    <row r="39" spans="1:8">
      <c r="A39" s="288"/>
      <c r="B39" s="288"/>
      <c r="C39" s="288"/>
      <c r="D39" s="288"/>
      <c r="E39" s="288"/>
      <c r="F39" s="288"/>
      <c r="G39" s="288"/>
      <c r="H39" s="78"/>
    </row>
    <row r="40" spans="1:8">
      <c r="A40" s="288"/>
      <c r="B40" s="288"/>
      <c r="C40" s="288"/>
      <c r="D40" s="288"/>
      <c r="E40" s="288"/>
      <c r="F40" s="288"/>
      <c r="G40" s="288"/>
      <c r="H40" s="78"/>
    </row>
    <row r="41" spans="1:8">
      <c r="A41" s="288"/>
      <c r="B41" s="288"/>
      <c r="C41" s="288"/>
      <c r="D41" s="288"/>
      <c r="E41" s="288"/>
      <c r="F41" s="288"/>
      <c r="G41" s="288"/>
      <c r="H41" s="78"/>
    </row>
    <row r="42" spans="1:8">
      <c r="A42" s="289"/>
      <c r="B42" s="289"/>
      <c r="C42" s="289"/>
      <c r="D42" s="289"/>
      <c r="E42" s="289"/>
      <c r="F42" s="289"/>
      <c r="G42" s="289"/>
      <c r="H42" s="78"/>
    </row>
    <row r="43" spans="1:8">
      <c r="A43" s="289"/>
      <c r="B43" s="289"/>
    </row>
  </sheetData>
  <mergeCells count="55">
    <mergeCell ref="A43:B43"/>
    <mergeCell ref="A41:B41"/>
    <mergeCell ref="C41:G41"/>
    <mergeCell ref="A42:B42"/>
    <mergeCell ref="C42:G42"/>
    <mergeCell ref="A33:B33"/>
    <mergeCell ref="C33:G33"/>
    <mergeCell ref="A34:B34"/>
    <mergeCell ref="C34:G34"/>
    <mergeCell ref="C40:G40"/>
    <mergeCell ref="A35:B35"/>
    <mergeCell ref="C35:G35"/>
    <mergeCell ref="A36:B36"/>
    <mergeCell ref="C36:G36"/>
    <mergeCell ref="A37:B37"/>
    <mergeCell ref="C37:G37"/>
    <mergeCell ref="A38:B38"/>
    <mergeCell ref="C38:G38"/>
    <mergeCell ref="A39:B39"/>
    <mergeCell ref="C39:G39"/>
    <mergeCell ref="A40:B40"/>
    <mergeCell ref="A30:B30"/>
    <mergeCell ref="C30:G30"/>
    <mergeCell ref="A31:B31"/>
    <mergeCell ref="C31:G31"/>
    <mergeCell ref="A32:B32"/>
    <mergeCell ref="C32:G32"/>
    <mergeCell ref="A27:B27"/>
    <mergeCell ref="C27:G27"/>
    <mergeCell ref="A28:B28"/>
    <mergeCell ref="C28:G28"/>
    <mergeCell ref="A29:B29"/>
    <mergeCell ref="C29:G29"/>
    <mergeCell ref="A24:B24"/>
    <mergeCell ref="C24:G24"/>
    <mergeCell ref="A25:B25"/>
    <mergeCell ref="C25:G25"/>
    <mergeCell ref="A26:B26"/>
    <mergeCell ref="C26:G26"/>
    <mergeCell ref="A22:B22"/>
    <mergeCell ref="C22:G22"/>
    <mergeCell ref="A21:B21"/>
    <mergeCell ref="C21:G21"/>
    <mergeCell ref="A23:B23"/>
    <mergeCell ref="C23:G23"/>
    <mergeCell ref="A18:B19"/>
    <mergeCell ref="C18:G19"/>
    <mergeCell ref="B11:E11"/>
    <mergeCell ref="A20:B20"/>
    <mergeCell ref="C20:G20"/>
    <mergeCell ref="B9:E9"/>
    <mergeCell ref="B10:E10"/>
    <mergeCell ref="B13:E13"/>
    <mergeCell ref="B14:E14"/>
    <mergeCell ref="A17:G17"/>
  </mergeCells>
  <pageMargins left="0.70866141732283472" right="0.70866141732283472" top="0.74803149606299213" bottom="0.74803149606299213" header="0.31496062992125984" footer="0.31496062992125984"/>
  <pageSetup scale="8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IV76"/>
  <sheetViews>
    <sheetView showGridLines="0" zoomScale="70" zoomScaleNormal="70" zoomScaleSheetLayoutView="50" workbookViewId="0">
      <pane xSplit="9" ySplit="8" topLeftCell="R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9" style="54" hidden="1" customWidth="1"/>
    <col min="23" max="23" width="19.7109375" style="55" hidden="1" customWidth="1"/>
    <col min="24" max="24" width="16.7109375" style="55" customWidth="1"/>
    <col min="25" max="25" width="14.28515625" style="46" customWidth="1"/>
    <col min="26" max="26" width="13.7109375" style="46" customWidth="1"/>
    <col min="27" max="27" width="40.7109375" style="46" customWidth="1"/>
    <col min="28" max="28" width="64.28515625" style="46" customWidth="1"/>
    <col min="29" max="29" width="25.140625" style="46" customWidth="1"/>
    <col min="30" max="16384" width="9.140625" style="46"/>
  </cols>
  <sheetData>
    <row r="1" spans="1:256"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56"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56"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56"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56" s="79" customFormat="1" ht="17.25">
      <c r="A5" s="380"/>
      <c r="B5" s="380"/>
      <c r="C5" s="374" t="s">
        <v>97</v>
      </c>
      <c r="D5" s="374"/>
      <c r="E5" s="374"/>
      <c r="F5" s="374"/>
      <c r="G5" s="374"/>
      <c r="H5" s="374"/>
      <c r="I5" s="374"/>
      <c r="J5" s="370">
        <v>6</v>
      </c>
      <c r="K5" s="370"/>
      <c r="L5" s="370"/>
      <c r="M5" s="370"/>
      <c r="N5" s="370"/>
      <c r="O5" s="370"/>
      <c r="P5" s="370"/>
      <c r="Q5" s="370"/>
      <c r="R5" s="371">
        <v>46213</v>
      </c>
      <c r="S5" s="371"/>
      <c r="T5" s="371"/>
      <c r="U5" s="371"/>
      <c r="V5" s="371"/>
      <c r="W5" s="371"/>
      <c r="X5" s="371"/>
      <c r="Y5" s="374" t="s">
        <v>1663</v>
      </c>
      <c r="Z5" s="374"/>
      <c r="AA5" s="373"/>
      <c r="AB5" s="373"/>
      <c r="AC5" s="373"/>
      <c r="AD5" s="373"/>
    </row>
    <row r="6" spans="1:256" s="79" customFormat="1" ht="17.45" customHeight="1">
      <c r="A6" s="377" t="s">
        <v>1592</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56" s="232" customFormat="1" ht="30" customHeight="1">
      <c r="A7" s="233" t="s">
        <v>622</v>
      </c>
      <c r="B7" s="233" t="s">
        <v>623</v>
      </c>
      <c r="C7" s="233" t="s">
        <v>55</v>
      </c>
      <c r="D7" s="233" t="s">
        <v>80</v>
      </c>
      <c r="E7" s="233" t="s">
        <v>56</v>
      </c>
      <c r="F7" s="233" t="s">
        <v>57</v>
      </c>
      <c r="G7" s="340" t="s">
        <v>81</v>
      </c>
      <c r="H7" s="340"/>
      <c r="I7" s="340" t="s">
        <v>58</v>
      </c>
      <c r="J7" s="340"/>
      <c r="K7" s="340" t="s">
        <v>59</v>
      </c>
      <c r="L7" s="340"/>
      <c r="M7" s="340"/>
      <c r="N7" s="340" t="s">
        <v>82</v>
      </c>
      <c r="O7" s="340"/>
      <c r="P7" s="340"/>
      <c r="Q7" s="340"/>
      <c r="R7" s="340"/>
      <c r="S7" s="340"/>
      <c r="T7" s="340"/>
      <c r="U7" s="233" t="s">
        <v>60</v>
      </c>
      <c r="V7" s="340" t="s">
        <v>61</v>
      </c>
      <c r="W7" s="340"/>
      <c r="X7" s="340"/>
      <c r="Y7" s="381" t="s">
        <v>83</v>
      </c>
      <c r="Z7" s="382"/>
      <c r="AA7" s="382"/>
      <c r="AB7" s="382"/>
      <c r="AC7" s="382"/>
      <c r="AD7" s="393"/>
    </row>
    <row r="8" spans="1:256" s="148" customFormat="1" ht="36.75"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26" t="s">
        <v>87</v>
      </c>
      <c r="W8" s="226" t="s">
        <v>1587</v>
      </c>
      <c r="X8" s="212" t="s">
        <v>2</v>
      </c>
      <c r="Y8" s="212" t="s">
        <v>73</v>
      </c>
      <c r="Z8" s="212" t="s">
        <v>74</v>
      </c>
      <c r="AA8" s="212" t="s">
        <v>75</v>
      </c>
      <c r="AB8" s="212" t="s">
        <v>76</v>
      </c>
      <c r="AC8" s="212" t="s">
        <v>77</v>
      </c>
      <c r="AD8" s="212" t="s">
        <v>0</v>
      </c>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row>
    <row r="9" spans="1:256" s="255" customFormat="1" ht="144" customHeight="1">
      <c r="A9" s="207" t="s">
        <v>732</v>
      </c>
      <c r="B9" s="207" t="s">
        <v>706</v>
      </c>
      <c r="C9" s="207" t="s">
        <v>704</v>
      </c>
      <c r="D9" s="207" t="s">
        <v>645</v>
      </c>
      <c r="E9" s="207" t="s">
        <v>709</v>
      </c>
      <c r="F9" s="208">
        <v>1</v>
      </c>
      <c r="G9" s="209" t="s">
        <v>38</v>
      </c>
      <c r="H9" s="207" t="s">
        <v>705</v>
      </c>
      <c r="I9" s="208" t="s">
        <v>88</v>
      </c>
      <c r="J9" s="207" t="s">
        <v>708</v>
      </c>
      <c r="K9" s="207" t="s">
        <v>1156</v>
      </c>
      <c r="L9" s="207" t="s">
        <v>707</v>
      </c>
      <c r="M9" s="164" t="s">
        <v>715</v>
      </c>
      <c r="N9" s="163">
        <v>2</v>
      </c>
      <c r="O9" s="163">
        <v>4</v>
      </c>
      <c r="P9" s="163">
        <f t="shared" ref="P9:P57" si="0">+N9*O9</f>
        <v>8</v>
      </c>
      <c r="Q9" s="164" t="str">
        <f t="shared" ref="Q9:Q57" si="1">IF(AND(P9&gt;=0,P9&lt;=4),"Bajo",IF(AND(P9&gt;=6,P9&lt;=8),"Medio",IF(AND(P9&gt;=10,P9&lt;=20),"Alto",IF(AND(P9&gt;=24,P9&lt;=40),"Muy alto"))))</f>
        <v>Medio</v>
      </c>
      <c r="R9" s="163">
        <v>10</v>
      </c>
      <c r="S9" s="163">
        <f t="shared" ref="S9:S57" si="2">+P9*R9</f>
        <v>80</v>
      </c>
      <c r="T9" s="165" t="str">
        <f t="shared" ref="T9:T57" si="3">IF(AND(S9&gt;=600,S9&lt;=4000),"I",IF(AND(S9&gt;=150,S9&lt;=500),"II",IF(AND(S9&gt;=40,S9&lt;=120),"III",IF(AND(S9&gt;=0,S9&lt;=39),"IV"))))</f>
        <v>III</v>
      </c>
      <c r="U9" s="164" t="str">
        <f>IF(AND(S9&gt;=600,S9&lt;=4000),"No Aceptable",IF(AND(S9&gt;=150,S9&lt;=500),"Aceptable con Control Especifico",IF(AND(S9&gt;=40,S9&lt;=120),"Mejorable",IF(AND(S9&gt;=0,S9&lt;=39),"Aceptable",))))</f>
        <v>Mejorable</v>
      </c>
      <c r="V9" s="207"/>
      <c r="W9" s="227"/>
      <c r="X9" s="207" t="str">
        <f>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que no requieren incapacidad; pérdidas económicas mínimas.</v>
      </c>
      <c r="Y9" s="207" t="s">
        <v>79</v>
      </c>
      <c r="Z9" s="207" t="s">
        <v>1156</v>
      </c>
      <c r="AA9" s="207" t="s">
        <v>1156</v>
      </c>
      <c r="AB9" s="207" t="s">
        <v>1156</v>
      </c>
      <c r="AC9" s="207" t="s">
        <v>1343</v>
      </c>
      <c r="AD9" s="207" t="s">
        <v>1201</v>
      </c>
    </row>
    <row r="10" spans="1:256" s="255" customFormat="1" ht="144" customHeight="1">
      <c r="A10" s="207" t="s">
        <v>613</v>
      </c>
      <c r="B10" s="207" t="s">
        <v>706</v>
      </c>
      <c r="C10" s="207" t="s">
        <v>704</v>
      </c>
      <c r="D10" s="207" t="s">
        <v>645</v>
      </c>
      <c r="E10" s="207" t="s">
        <v>709</v>
      </c>
      <c r="F10" s="208">
        <v>1</v>
      </c>
      <c r="G10" s="209" t="s">
        <v>38</v>
      </c>
      <c r="H10" s="207" t="s">
        <v>705</v>
      </c>
      <c r="I10" s="208" t="s">
        <v>88</v>
      </c>
      <c r="J10" s="207" t="s">
        <v>708</v>
      </c>
      <c r="K10" s="207" t="s">
        <v>1156</v>
      </c>
      <c r="L10" s="207" t="s">
        <v>707</v>
      </c>
      <c r="M10" s="164" t="s">
        <v>715</v>
      </c>
      <c r="N10" s="163">
        <v>2</v>
      </c>
      <c r="O10" s="163">
        <v>4</v>
      </c>
      <c r="P10" s="163">
        <f t="shared" si="0"/>
        <v>8</v>
      </c>
      <c r="Q10" s="164" t="str">
        <f t="shared" si="1"/>
        <v>Medio</v>
      </c>
      <c r="R10" s="163">
        <v>10</v>
      </c>
      <c r="S10" s="163">
        <f t="shared" si="2"/>
        <v>80</v>
      </c>
      <c r="T10" s="165" t="str">
        <f t="shared" si="3"/>
        <v>III</v>
      </c>
      <c r="U10" s="164" t="str">
        <f t="shared" ref="U10:U73" si="4">IF(AND(S10&gt;=600,S10&lt;=4000),"No Aceptable",IF(AND(S10&gt;=150,S10&lt;=500),"Aceptable con Control Especifico",IF(AND(S10&gt;=40,S10&lt;=120),"Mejorable",IF(AND(S10&gt;=0,S10&lt;=39),"Aceptable",))))</f>
        <v>Mejorable</v>
      </c>
      <c r="V10" s="207"/>
      <c r="W10" s="227"/>
      <c r="X10" s="207" t="str">
        <f>IF(R10=100,"Posible muerte, situación crítica o catastrófica; pérdidas económicas muy altas.",IF(R10=60,"Lesiones o enfermedades graves irreparables (Incapacidad permanente parcial o invalidez); pérdidas económicas altas.",IF(R10=25,"Lesiones o enfermedades con incapacidad laboral temporal; pérdidas económicas leves.",IF(R10=10,"Lesiones o enfermedades que no requieren incapacidad; pérdidas económicas mínimas."))))</f>
        <v>Lesiones o enfermedades que no requieren incapacidad; pérdidas económicas mínimas.</v>
      </c>
      <c r="Y10" s="207" t="s">
        <v>79</v>
      </c>
      <c r="Z10" s="207" t="s">
        <v>1156</v>
      </c>
      <c r="AA10" s="207" t="s">
        <v>1156</v>
      </c>
      <c r="AB10" s="207" t="s">
        <v>1156</v>
      </c>
      <c r="AC10" s="207" t="s">
        <v>1343</v>
      </c>
      <c r="AD10" s="207" t="s">
        <v>1201</v>
      </c>
    </row>
    <row r="11" spans="1:256" s="255" customFormat="1" ht="144" customHeight="1">
      <c r="A11" s="207" t="s">
        <v>613</v>
      </c>
      <c r="B11" s="207" t="s">
        <v>706</v>
      </c>
      <c r="C11" s="207" t="s">
        <v>704</v>
      </c>
      <c r="D11" s="207" t="s">
        <v>774</v>
      </c>
      <c r="E11" s="207" t="s">
        <v>711</v>
      </c>
      <c r="F11" s="208">
        <v>1</v>
      </c>
      <c r="G11" s="209" t="s">
        <v>38</v>
      </c>
      <c r="H11" s="207" t="s">
        <v>705</v>
      </c>
      <c r="I11" s="208" t="s">
        <v>88</v>
      </c>
      <c r="J11" s="207" t="s">
        <v>708</v>
      </c>
      <c r="K11" s="207" t="s">
        <v>714</v>
      </c>
      <c r="L11" s="207" t="s">
        <v>707</v>
      </c>
      <c r="M11" s="164" t="s">
        <v>715</v>
      </c>
      <c r="N11" s="163">
        <v>2</v>
      </c>
      <c r="O11" s="163">
        <v>3</v>
      </c>
      <c r="P11" s="163">
        <f t="shared" si="0"/>
        <v>6</v>
      </c>
      <c r="Q11" s="164" t="str">
        <f t="shared" si="1"/>
        <v>Medio</v>
      </c>
      <c r="R11" s="163">
        <v>10</v>
      </c>
      <c r="S11" s="163">
        <f t="shared" si="2"/>
        <v>60</v>
      </c>
      <c r="T11" s="165" t="str">
        <f t="shared" si="3"/>
        <v>III</v>
      </c>
      <c r="U11" s="164" t="str">
        <f t="shared" si="4"/>
        <v>Mejorable</v>
      </c>
      <c r="V11" s="207"/>
      <c r="W11" s="227"/>
      <c r="X11" s="207" t="str">
        <f>IF(R11=100,"Posible muerte, situación crítica o catastrófica; pérdidas económicas muy altas.",IF(R11=60,"Lesiones o enfermedades graves irreparables (Incapacidad permanente parcial o invalidez); pérdidas económicas altas.",IF(R11=25,"Lesiones o enfermedades con incapacidad laboral temporal; pérdidas económicas leves.",IF(R11=10,"Lesiones o enfermedades que no requieren incapacidad; pérdidas económicas mínimas."))))</f>
        <v>Lesiones o enfermedades que no requieren incapacidad; pérdidas económicas mínimas.</v>
      </c>
      <c r="Y11" s="207" t="s">
        <v>79</v>
      </c>
      <c r="Z11" s="207" t="s">
        <v>1156</v>
      </c>
      <c r="AA11" s="207" t="s">
        <v>1156</v>
      </c>
      <c r="AB11" s="207" t="s">
        <v>1156</v>
      </c>
      <c r="AC11" s="207" t="s">
        <v>1343</v>
      </c>
      <c r="AD11" s="207" t="s">
        <v>1201</v>
      </c>
    </row>
    <row r="12" spans="1:256" s="255" customFormat="1" ht="144" customHeight="1">
      <c r="A12" s="207" t="s">
        <v>613</v>
      </c>
      <c r="B12" s="207" t="s">
        <v>706</v>
      </c>
      <c r="C12" s="207" t="s">
        <v>704</v>
      </c>
      <c r="D12" s="209" t="s">
        <v>774</v>
      </c>
      <c r="E12" s="207" t="s">
        <v>711</v>
      </c>
      <c r="F12" s="208">
        <v>1</v>
      </c>
      <c r="G12" s="209" t="s">
        <v>1396</v>
      </c>
      <c r="H12" s="207" t="s">
        <v>1397</v>
      </c>
      <c r="I12" s="208" t="s">
        <v>89</v>
      </c>
      <c r="J12" s="207" t="s">
        <v>1398</v>
      </c>
      <c r="K12" s="207" t="s">
        <v>1399</v>
      </c>
      <c r="L12" s="207" t="s">
        <v>1400</v>
      </c>
      <c r="M12" s="207" t="s">
        <v>1401</v>
      </c>
      <c r="N12" s="163">
        <v>2</v>
      </c>
      <c r="O12" s="163">
        <v>3</v>
      </c>
      <c r="P12" s="163">
        <f>N12*O12</f>
        <v>6</v>
      </c>
      <c r="Q12" s="164" t="str">
        <f t="shared" si="1"/>
        <v>Medio</v>
      </c>
      <c r="R12" s="163">
        <v>10</v>
      </c>
      <c r="S12" s="163">
        <f>P12*R12</f>
        <v>60</v>
      </c>
      <c r="T12" s="165" t="str">
        <f t="shared" si="3"/>
        <v>III</v>
      </c>
      <c r="U12" s="164" t="str">
        <f t="shared" si="4"/>
        <v>Mejorable</v>
      </c>
      <c r="V12" s="207"/>
      <c r="W12" s="256"/>
      <c r="X12" s="207" t="s">
        <v>1402</v>
      </c>
      <c r="Y12" s="207" t="s">
        <v>79</v>
      </c>
      <c r="Z12" s="207" t="s">
        <v>1156</v>
      </c>
      <c r="AA12" s="207" t="s">
        <v>1156</v>
      </c>
      <c r="AB12" s="207" t="s">
        <v>1156</v>
      </c>
      <c r="AC12" s="207" t="s">
        <v>1403</v>
      </c>
      <c r="AD12" s="207" t="s">
        <v>1404</v>
      </c>
    </row>
    <row r="13" spans="1:256" s="255" customFormat="1" ht="144" customHeight="1">
      <c r="A13" s="207" t="s">
        <v>613</v>
      </c>
      <c r="B13" s="207" t="s">
        <v>706</v>
      </c>
      <c r="C13" s="207" t="s">
        <v>704</v>
      </c>
      <c r="D13" s="207" t="s">
        <v>645</v>
      </c>
      <c r="E13" s="207" t="s">
        <v>716</v>
      </c>
      <c r="F13" s="208">
        <v>1</v>
      </c>
      <c r="G13" s="209" t="s">
        <v>38</v>
      </c>
      <c r="H13" s="207" t="s">
        <v>705</v>
      </c>
      <c r="I13" s="208" t="s">
        <v>88</v>
      </c>
      <c r="J13" s="207" t="s">
        <v>708</v>
      </c>
      <c r="K13" s="207" t="s">
        <v>712</v>
      </c>
      <c r="L13" s="207" t="s">
        <v>707</v>
      </c>
      <c r="M13" s="164" t="s">
        <v>713</v>
      </c>
      <c r="N13" s="163">
        <v>2</v>
      </c>
      <c r="O13" s="163">
        <v>1</v>
      </c>
      <c r="P13" s="163">
        <f t="shared" si="0"/>
        <v>2</v>
      </c>
      <c r="Q13" s="164" t="str">
        <f t="shared" si="1"/>
        <v>Bajo</v>
      </c>
      <c r="R13" s="163">
        <v>10</v>
      </c>
      <c r="S13" s="163">
        <f t="shared" si="2"/>
        <v>20</v>
      </c>
      <c r="T13" s="165" t="str">
        <f t="shared" si="3"/>
        <v>IV</v>
      </c>
      <c r="U13" s="164" t="str">
        <f t="shared" si="4"/>
        <v>Aceptable</v>
      </c>
      <c r="V13" s="207"/>
      <c r="W13" s="227"/>
      <c r="X13" s="207" t="str">
        <f t="shared" ref="X13:X32" si="5">IF(R13=100,"Posible muerte, situación crítica o catastrófica; pérdidas económicas muy altas.",IF(R13=60,"Lesiones o enfermedades graves irreparables (Incapacidad permanente parcial o invalidez); pérdidas económicas altas.",IF(R13=25,"Lesiones o enfermedades con incapacidad laboral temporal; pérdidas económicas leves.",IF(R13=10,"Lesiones o enfermedades que no requieren incapacidad; pérdidas económicas mínimas."))))</f>
        <v>Lesiones o enfermedades que no requieren incapacidad; pérdidas económicas mínimas.</v>
      </c>
      <c r="Y13" s="207" t="s">
        <v>79</v>
      </c>
      <c r="Z13" s="207" t="s">
        <v>1156</v>
      </c>
      <c r="AA13" s="207" t="s">
        <v>1156</v>
      </c>
      <c r="AB13" s="207" t="s">
        <v>1156</v>
      </c>
      <c r="AC13" s="207" t="s">
        <v>1343</v>
      </c>
      <c r="AD13" s="207" t="s">
        <v>1201</v>
      </c>
    </row>
    <row r="14" spans="1:256" s="255" customFormat="1" ht="144" customHeight="1">
      <c r="A14" s="207" t="s">
        <v>613</v>
      </c>
      <c r="B14" s="207" t="s">
        <v>706</v>
      </c>
      <c r="C14" s="207" t="s">
        <v>704</v>
      </c>
      <c r="D14" s="207" t="s">
        <v>645</v>
      </c>
      <c r="E14" s="207" t="s">
        <v>1563</v>
      </c>
      <c r="F14" s="208">
        <v>1</v>
      </c>
      <c r="G14" s="209" t="s">
        <v>38</v>
      </c>
      <c r="H14" s="207" t="s">
        <v>705</v>
      </c>
      <c r="I14" s="208" t="s">
        <v>88</v>
      </c>
      <c r="J14" s="207" t="s">
        <v>708</v>
      </c>
      <c r="K14" s="207" t="s">
        <v>1156</v>
      </c>
      <c r="L14" s="207" t="s">
        <v>707</v>
      </c>
      <c r="M14" s="164" t="s">
        <v>715</v>
      </c>
      <c r="N14" s="163">
        <v>2</v>
      </c>
      <c r="O14" s="163">
        <v>3</v>
      </c>
      <c r="P14" s="163">
        <f t="shared" si="0"/>
        <v>6</v>
      </c>
      <c r="Q14" s="164" t="str">
        <f t="shared" si="1"/>
        <v>Medio</v>
      </c>
      <c r="R14" s="163">
        <v>10</v>
      </c>
      <c r="S14" s="163">
        <f t="shared" si="2"/>
        <v>60</v>
      </c>
      <c r="T14" s="165" t="str">
        <f t="shared" si="3"/>
        <v>III</v>
      </c>
      <c r="U14" s="164" t="str">
        <f t="shared" si="4"/>
        <v>Mejorable</v>
      </c>
      <c r="V14" s="207"/>
      <c r="W14" s="227"/>
      <c r="X14" s="207" t="str">
        <f t="shared" si="5"/>
        <v>Lesiones o enfermedades que no requieren incapacidad; pérdidas económicas mínimas.</v>
      </c>
      <c r="Y14" s="207" t="s">
        <v>79</v>
      </c>
      <c r="Z14" s="207" t="s">
        <v>1156</v>
      </c>
      <c r="AA14" s="207" t="s">
        <v>1156</v>
      </c>
      <c r="AB14" s="207" t="s">
        <v>1156</v>
      </c>
      <c r="AC14" s="207" t="s">
        <v>1343</v>
      </c>
      <c r="AD14" s="207" t="s">
        <v>1201</v>
      </c>
    </row>
    <row r="15" spans="1:256" s="255" customFormat="1" ht="144" customHeight="1">
      <c r="A15" s="207" t="s">
        <v>613</v>
      </c>
      <c r="B15" s="207" t="s">
        <v>706</v>
      </c>
      <c r="C15" s="207" t="s">
        <v>704</v>
      </c>
      <c r="D15" s="207" t="s">
        <v>645</v>
      </c>
      <c r="E15" s="207" t="s">
        <v>783</v>
      </c>
      <c r="F15" s="208">
        <v>1</v>
      </c>
      <c r="G15" s="209" t="s">
        <v>38</v>
      </c>
      <c r="H15" s="207" t="s">
        <v>705</v>
      </c>
      <c r="I15" s="208" t="s">
        <v>88</v>
      </c>
      <c r="J15" s="207" t="s">
        <v>708</v>
      </c>
      <c r="K15" s="207" t="s">
        <v>710</v>
      </c>
      <c r="L15" s="207" t="s">
        <v>707</v>
      </c>
      <c r="M15" s="164" t="s">
        <v>715</v>
      </c>
      <c r="N15" s="163">
        <v>2</v>
      </c>
      <c r="O15" s="163">
        <v>3</v>
      </c>
      <c r="P15" s="163">
        <f t="shared" si="0"/>
        <v>6</v>
      </c>
      <c r="Q15" s="164" t="str">
        <f t="shared" si="1"/>
        <v>Medio</v>
      </c>
      <c r="R15" s="163">
        <v>10</v>
      </c>
      <c r="S15" s="163">
        <f t="shared" si="2"/>
        <v>60</v>
      </c>
      <c r="T15" s="165" t="str">
        <f t="shared" si="3"/>
        <v>III</v>
      </c>
      <c r="U15" s="164" t="str">
        <f t="shared" si="4"/>
        <v>Mejorable</v>
      </c>
      <c r="V15" s="207"/>
      <c r="W15" s="227"/>
      <c r="X15" s="207" t="str">
        <f t="shared" si="5"/>
        <v>Lesiones o enfermedades que no requieren incapacidad; pérdidas económicas mínimas.</v>
      </c>
      <c r="Y15" s="207" t="s">
        <v>79</v>
      </c>
      <c r="Z15" s="207" t="s">
        <v>1156</v>
      </c>
      <c r="AA15" s="207" t="s">
        <v>1156</v>
      </c>
      <c r="AB15" s="207" t="s">
        <v>1156</v>
      </c>
      <c r="AC15" s="207" t="s">
        <v>1343</v>
      </c>
      <c r="AD15" s="207" t="s">
        <v>1201</v>
      </c>
    </row>
    <row r="16" spans="1:256" s="255" customFormat="1" ht="144" customHeight="1">
      <c r="A16" s="207" t="s">
        <v>613</v>
      </c>
      <c r="B16" s="207" t="s">
        <v>706</v>
      </c>
      <c r="C16" s="207" t="s">
        <v>704</v>
      </c>
      <c r="D16" s="207" t="s">
        <v>645</v>
      </c>
      <c r="E16" s="207" t="s">
        <v>784</v>
      </c>
      <c r="F16" s="208">
        <v>1</v>
      </c>
      <c r="G16" s="209" t="s">
        <v>38</v>
      </c>
      <c r="H16" s="207" t="s">
        <v>717</v>
      </c>
      <c r="I16" s="208" t="s">
        <v>88</v>
      </c>
      <c r="J16" s="207" t="s">
        <v>718</v>
      </c>
      <c r="K16" s="207" t="s">
        <v>1156</v>
      </c>
      <c r="L16" s="207" t="s">
        <v>1156</v>
      </c>
      <c r="M16" s="164" t="s">
        <v>785</v>
      </c>
      <c r="N16" s="163">
        <v>2</v>
      </c>
      <c r="O16" s="163">
        <v>4</v>
      </c>
      <c r="P16" s="163">
        <f t="shared" si="0"/>
        <v>8</v>
      </c>
      <c r="Q16" s="164" t="str">
        <f t="shared" si="1"/>
        <v>Medio</v>
      </c>
      <c r="R16" s="163">
        <v>25</v>
      </c>
      <c r="S16" s="163">
        <f t="shared" si="2"/>
        <v>200</v>
      </c>
      <c r="T16" s="165" t="str">
        <f t="shared" si="3"/>
        <v>II</v>
      </c>
      <c r="U16" s="164" t="str">
        <f t="shared" si="4"/>
        <v>Aceptable con Control Especifico</v>
      </c>
      <c r="V16" s="207"/>
      <c r="W16" s="227"/>
      <c r="X16" s="207" t="str">
        <f t="shared" si="5"/>
        <v>Lesiones o enfermedades con incapacidad laboral temporal; pérdidas económicas leves.</v>
      </c>
      <c r="Y16" s="207" t="s">
        <v>79</v>
      </c>
      <c r="Z16" s="207" t="s">
        <v>1156</v>
      </c>
      <c r="AA16" s="207" t="s">
        <v>1156</v>
      </c>
      <c r="AB16" s="207" t="s">
        <v>1156</v>
      </c>
      <c r="AC16" s="207" t="s">
        <v>1343</v>
      </c>
      <c r="AD16" s="207" t="s">
        <v>1201</v>
      </c>
    </row>
    <row r="17" spans="1:30" s="255" customFormat="1" ht="144" customHeight="1">
      <c r="A17" s="207" t="s">
        <v>613</v>
      </c>
      <c r="B17" s="207" t="s">
        <v>706</v>
      </c>
      <c r="C17" s="207" t="s">
        <v>704</v>
      </c>
      <c r="D17" s="207" t="s">
        <v>645</v>
      </c>
      <c r="E17" s="207" t="s">
        <v>731</v>
      </c>
      <c r="F17" s="208">
        <v>1</v>
      </c>
      <c r="G17" s="209" t="s">
        <v>38</v>
      </c>
      <c r="H17" s="207" t="s">
        <v>717</v>
      </c>
      <c r="I17" s="208" t="s">
        <v>88</v>
      </c>
      <c r="J17" s="207" t="s">
        <v>718</v>
      </c>
      <c r="K17" s="207" t="s">
        <v>723</v>
      </c>
      <c r="L17" s="207" t="s">
        <v>719</v>
      </c>
      <c r="M17" s="164" t="s">
        <v>728</v>
      </c>
      <c r="N17" s="163">
        <v>2</v>
      </c>
      <c r="O17" s="163">
        <v>2</v>
      </c>
      <c r="P17" s="163">
        <f t="shared" si="0"/>
        <v>4</v>
      </c>
      <c r="Q17" s="164" t="str">
        <f t="shared" si="1"/>
        <v>Bajo</v>
      </c>
      <c r="R17" s="163">
        <v>25</v>
      </c>
      <c r="S17" s="163">
        <f t="shared" si="2"/>
        <v>100</v>
      </c>
      <c r="T17" s="165" t="str">
        <f t="shared" si="3"/>
        <v>III</v>
      </c>
      <c r="U17" s="164" t="str">
        <f t="shared" si="4"/>
        <v>Mejorable</v>
      </c>
      <c r="V17" s="207"/>
      <c r="W17" s="227"/>
      <c r="X17" s="207" t="str">
        <f t="shared" si="5"/>
        <v>Lesiones o enfermedades con incapacidad laboral temporal; pérdidas económicas leves.</v>
      </c>
      <c r="Y17" s="207" t="s">
        <v>79</v>
      </c>
      <c r="Z17" s="207" t="s">
        <v>1156</v>
      </c>
      <c r="AA17" s="207" t="s">
        <v>1156</v>
      </c>
      <c r="AB17" s="207" t="s">
        <v>1156</v>
      </c>
      <c r="AC17" s="207" t="s">
        <v>1564</v>
      </c>
      <c r="AD17" s="207" t="s">
        <v>1201</v>
      </c>
    </row>
    <row r="18" spans="1:30" s="255" customFormat="1" ht="144" customHeight="1">
      <c r="A18" s="207" t="s">
        <v>732</v>
      </c>
      <c r="B18" s="207" t="s">
        <v>706</v>
      </c>
      <c r="C18" s="207" t="s">
        <v>704</v>
      </c>
      <c r="D18" s="207" t="s">
        <v>645</v>
      </c>
      <c r="E18" s="207" t="s">
        <v>1202</v>
      </c>
      <c r="F18" s="208">
        <v>1</v>
      </c>
      <c r="G18" s="209" t="s">
        <v>733</v>
      </c>
      <c r="H18" s="207" t="s">
        <v>741</v>
      </c>
      <c r="I18" s="208" t="s">
        <v>89</v>
      </c>
      <c r="J18" s="207" t="s">
        <v>748</v>
      </c>
      <c r="K18" s="207" t="s">
        <v>751</v>
      </c>
      <c r="L18" s="207" t="s">
        <v>750</v>
      </c>
      <c r="M18" s="164" t="s">
        <v>749</v>
      </c>
      <c r="N18" s="163">
        <v>2</v>
      </c>
      <c r="O18" s="163">
        <v>4</v>
      </c>
      <c r="P18" s="163">
        <f t="shared" si="0"/>
        <v>8</v>
      </c>
      <c r="Q18" s="164" t="str">
        <f t="shared" si="1"/>
        <v>Medio</v>
      </c>
      <c r="R18" s="163">
        <v>25</v>
      </c>
      <c r="S18" s="163">
        <f t="shared" si="2"/>
        <v>200</v>
      </c>
      <c r="T18" s="165" t="str">
        <f t="shared" si="3"/>
        <v>II</v>
      </c>
      <c r="U18" s="164" t="str">
        <f t="shared" si="4"/>
        <v>Aceptable con Control Especifico</v>
      </c>
      <c r="V18" s="207"/>
      <c r="W18" s="227"/>
      <c r="X18" s="207" t="str">
        <f t="shared" si="5"/>
        <v>Lesiones o enfermedades con incapacidad laboral temporal; pérdidas económicas leves.</v>
      </c>
      <c r="Y18" s="207" t="s">
        <v>79</v>
      </c>
      <c r="Z18" s="207" t="s">
        <v>1156</v>
      </c>
      <c r="AA18" s="207" t="s">
        <v>1156</v>
      </c>
      <c r="AB18" s="207" t="s">
        <v>1156</v>
      </c>
      <c r="AC18" s="207" t="s">
        <v>1205</v>
      </c>
      <c r="AD18" s="207" t="s">
        <v>1201</v>
      </c>
    </row>
    <row r="19" spans="1:30" s="255" customFormat="1" ht="144" customHeight="1">
      <c r="A19" s="207" t="s">
        <v>732</v>
      </c>
      <c r="B19" s="207" t="s">
        <v>706</v>
      </c>
      <c r="C19" s="207" t="s">
        <v>704</v>
      </c>
      <c r="D19" s="207" t="s">
        <v>645</v>
      </c>
      <c r="E19" s="207" t="s">
        <v>709</v>
      </c>
      <c r="F19" s="208">
        <v>1</v>
      </c>
      <c r="G19" s="209" t="s">
        <v>734</v>
      </c>
      <c r="H19" s="207" t="s">
        <v>744</v>
      </c>
      <c r="I19" s="208" t="s">
        <v>89</v>
      </c>
      <c r="J19" s="207" t="s">
        <v>748</v>
      </c>
      <c r="K19" s="207" t="s">
        <v>751</v>
      </c>
      <c r="L19" s="207" t="s">
        <v>750</v>
      </c>
      <c r="M19" s="164" t="s">
        <v>749</v>
      </c>
      <c r="N19" s="163">
        <v>2</v>
      </c>
      <c r="O19" s="163">
        <v>4</v>
      </c>
      <c r="P19" s="163">
        <f t="shared" si="0"/>
        <v>8</v>
      </c>
      <c r="Q19" s="164" t="str">
        <f t="shared" si="1"/>
        <v>Medio</v>
      </c>
      <c r="R19" s="163">
        <v>25</v>
      </c>
      <c r="S19" s="163">
        <f t="shared" si="2"/>
        <v>200</v>
      </c>
      <c r="T19" s="165" t="str">
        <f t="shared" si="3"/>
        <v>II</v>
      </c>
      <c r="U19" s="164" t="str">
        <f t="shared" si="4"/>
        <v>Aceptable con Control Especifico</v>
      </c>
      <c r="V19" s="207"/>
      <c r="W19" s="227"/>
      <c r="X19" s="207" t="str">
        <f t="shared" si="5"/>
        <v>Lesiones o enfermedades con incapacidad laboral temporal; pérdidas económicas leves.</v>
      </c>
      <c r="Y19" s="207" t="s">
        <v>79</v>
      </c>
      <c r="Z19" s="207" t="s">
        <v>1156</v>
      </c>
      <c r="AA19" s="207" t="s">
        <v>1156</v>
      </c>
      <c r="AB19" s="207" t="s">
        <v>1156</v>
      </c>
      <c r="AC19" s="207" t="s">
        <v>1205</v>
      </c>
      <c r="AD19" s="207" t="s">
        <v>1201</v>
      </c>
    </row>
    <row r="20" spans="1:30" s="255" customFormat="1" ht="144" customHeight="1">
      <c r="A20" s="207" t="s">
        <v>732</v>
      </c>
      <c r="B20" s="207" t="s">
        <v>706</v>
      </c>
      <c r="C20" s="207" t="s">
        <v>704</v>
      </c>
      <c r="D20" s="207" t="s">
        <v>645</v>
      </c>
      <c r="E20" s="207" t="s">
        <v>709</v>
      </c>
      <c r="F20" s="208">
        <v>1</v>
      </c>
      <c r="G20" s="209" t="s">
        <v>735</v>
      </c>
      <c r="H20" s="207" t="s">
        <v>745</v>
      </c>
      <c r="I20" s="208" t="s">
        <v>89</v>
      </c>
      <c r="J20" s="207" t="s">
        <v>748</v>
      </c>
      <c r="K20" s="207" t="s">
        <v>751</v>
      </c>
      <c r="L20" s="207" t="s">
        <v>750</v>
      </c>
      <c r="M20" s="164" t="s">
        <v>749</v>
      </c>
      <c r="N20" s="163">
        <v>2</v>
      </c>
      <c r="O20" s="163">
        <v>4</v>
      </c>
      <c r="P20" s="163">
        <f t="shared" si="0"/>
        <v>8</v>
      </c>
      <c r="Q20" s="164" t="str">
        <f t="shared" si="1"/>
        <v>Medio</v>
      </c>
      <c r="R20" s="163">
        <v>25</v>
      </c>
      <c r="S20" s="163">
        <f t="shared" si="2"/>
        <v>200</v>
      </c>
      <c r="T20" s="165" t="str">
        <f t="shared" si="3"/>
        <v>II</v>
      </c>
      <c r="U20" s="164" t="str">
        <f t="shared" si="4"/>
        <v>Aceptable con Control Especifico</v>
      </c>
      <c r="V20" s="207"/>
      <c r="W20" s="227"/>
      <c r="X20" s="207" t="str">
        <f t="shared" si="5"/>
        <v>Lesiones o enfermedades con incapacidad laboral temporal; pérdidas económicas leves.</v>
      </c>
      <c r="Y20" s="207" t="s">
        <v>79</v>
      </c>
      <c r="Z20" s="207" t="s">
        <v>1156</v>
      </c>
      <c r="AA20" s="207" t="s">
        <v>1156</v>
      </c>
      <c r="AB20" s="207" t="s">
        <v>1156</v>
      </c>
      <c r="AC20" s="207" t="s">
        <v>1205</v>
      </c>
      <c r="AD20" s="207" t="s">
        <v>1201</v>
      </c>
    </row>
    <row r="21" spans="1:30" s="255" customFormat="1" ht="144" customHeight="1">
      <c r="A21" s="207" t="s">
        <v>732</v>
      </c>
      <c r="B21" s="207" t="s">
        <v>706</v>
      </c>
      <c r="C21" s="207" t="s">
        <v>704</v>
      </c>
      <c r="D21" s="207" t="s">
        <v>645</v>
      </c>
      <c r="E21" s="207" t="s">
        <v>709</v>
      </c>
      <c r="F21" s="208">
        <v>1</v>
      </c>
      <c r="G21" s="209" t="s">
        <v>736</v>
      </c>
      <c r="H21" s="207" t="s">
        <v>741</v>
      </c>
      <c r="I21" s="208" t="s">
        <v>89</v>
      </c>
      <c r="J21" s="207" t="s">
        <v>748</v>
      </c>
      <c r="K21" s="207" t="s">
        <v>751</v>
      </c>
      <c r="L21" s="207" t="s">
        <v>750</v>
      </c>
      <c r="M21" s="164" t="s">
        <v>749</v>
      </c>
      <c r="N21" s="163">
        <v>2</v>
      </c>
      <c r="O21" s="163">
        <v>4</v>
      </c>
      <c r="P21" s="163">
        <f t="shared" si="0"/>
        <v>8</v>
      </c>
      <c r="Q21" s="164" t="str">
        <f t="shared" si="1"/>
        <v>Medio</v>
      </c>
      <c r="R21" s="163">
        <v>25</v>
      </c>
      <c r="S21" s="163">
        <f t="shared" si="2"/>
        <v>200</v>
      </c>
      <c r="T21" s="165" t="str">
        <f t="shared" si="3"/>
        <v>II</v>
      </c>
      <c r="U21" s="164" t="str">
        <f t="shared" si="4"/>
        <v>Aceptable con Control Especifico</v>
      </c>
      <c r="V21" s="207"/>
      <c r="W21" s="227"/>
      <c r="X21" s="207" t="str">
        <f t="shared" si="5"/>
        <v>Lesiones o enfermedades con incapacidad laboral temporal; pérdidas económicas leves.</v>
      </c>
      <c r="Y21" s="207" t="s">
        <v>79</v>
      </c>
      <c r="Z21" s="207" t="s">
        <v>1156</v>
      </c>
      <c r="AA21" s="207" t="s">
        <v>1156</v>
      </c>
      <c r="AB21" s="207" t="s">
        <v>1156</v>
      </c>
      <c r="AC21" s="207" t="s">
        <v>1205</v>
      </c>
      <c r="AD21" s="207" t="s">
        <v>1201</v>
      </c>
    </row>
    <row r="22" spans="1:30" s="255" customFormat="1" ht="144" customHeight="1">
      <c r="A22" s="207" t="s">
        <v>732</v>
      </c>
      <c r="B22" s="207" t="s">
        <v>706</v>
      </c>
      <c r="C22" s="207" t="s">
        <v>704</v>
      </c>
      <c r="D22" s="207" t="s">
        <v>645</v>
      </c>
      <c r="E22" s="207" t="s">
        <v>709</v>
      </c>
      <c r="F22" s="208">
        <v>1</v>
      </c>
      <c r="G22" s="209" t="s">
        <v>737</v>
      </c>
      <c r="H22" s="207" t="s">
        <v>746</v>
      </c>
      <c r="I22" s="208" t="s">
        <v>89</v>
      </c>
      <c r="J22" s="207" t="s">
        <v>748</v>
      </c>
      <c r="K22" s="207" t="s">
        <v>751</v>
      </c>
      <c r="L22" s="207" t="s">
        <v>750</v>
      </c>
      <c r="M22" s="164" t="s">
        <v>749</v>
      </c>
      <c r="N22" s="163">
        <v>2</v>
      </c>
      <c r="O22" s="163">
        <v>4</v>
      </c>
      <c r="P22" s="163">
        <f t="shared" si="0"/>
        <v>8</v>
      </c>
      <c r="Q22" s="164" t="str">
        <f t="shared" si="1"/>
        <v>Medio</v>
      </c>
      <c r="R22" s="163">
        <v>25</v>
      </c>
      <c r="S22" s="163">
        <f t="shared" si="2"/>
        <v>200</v>
      </c>
      <c r="T22" s="165" t="str">
        <f t="shared" si="3"/>
        <v>II</v>
      </c>
      <c r="U22" s="164" t="str">
        <f t="shared" si="4"/>
        <v>Aceptable con Control Especifico</v>
      </c>
      <c r="V22" s="207"/>
      <c r="W22" s="227"/>
      <c r="X22" s="207" t="str">
        <f t="shared" si="5"/>
        <v>Lesiones o enfermedades con incapacidad laboral temporal; pérdidas económicas leves.</v>
      </c>
      <c r="Y22" s="207" t="s">
        <v>79</v>
      </c>
      <c r="Z22" s="207" t="s">
        <v>1156</v>
      </c>
      <c r="AA22" s="207" t="s">
        <v>1156</v>
      </c>
      <c r="AB22" s="207" t="s">
        <v>1156</v>
      </c>
      <c r="AC22" s="207" t="s">
        <v>1205</v>
      </c>
      <c r="AD22" s="207" t="s">
        <v>1201</v>
      </c>
    </row>
    <row r="23" spans="1:30" s="255" customFormat="1" ht="144" customHeight="1">
      <c r="A23" s="207" t="s">
        <v>732</v>
      </c>
      <c r="B23" s="207" t="s">
        <v>706</v>
      </c>
      <c r="C23" s="207" t="s">
        <v>704</v>
      </c>
      <c r="D23" s="207" t="s">
        <v>645</v>
      </c>
      <c r="E23" s="207" t="s">
        <v>709</v>
      </c>
      <c r="F23" s="208">
        <v>1</v>
      </c>
      <c r="G23" s="209" t="s">
        <v>738</v>
      </c>
      <c r="H23" s="207" t="s">
        <v>742</v>
      </c>
      <c r="I23" s="208" t="s">
        <v>89</v>
      </c>
      <c r="J23" s="207" t="s">
        <v>748</v>
      </c>
      <c r="K23" s="207" t="s">
        <v>751</v>
      </c>
      <c r="L23" s="207" t="s">
        <v>750</v>
      </c>
      <c r="M23" s="164" t="s">
        <v>749</v>
      </c>
      <c r="N23" s="163">
        <v>2</v>
      </c>
      <c r="O23" s="163">
        <v>3</v>
      </c>
      <c r="P23" s="163">
        <f t="shared" si="0"/>
        <v>6</v>
      </c>
      <c r="Q23" s="164" t="str">
        <f t="shared" si="1"/>
        <v>Medio</v>
      </c>
      <c r="R23" s="163">
        <v>25</v>
      </c>
      <c r="S23" s="163">
        <f t="shared" si="2"/>
        <v>150</v>
      </c>
      <c r="T23" s="165" t="str">
        <f t="shared" si="3"/>
        <v>II</v>
      </c>
      <c r="U23" s="164" t="str">
        <f t="shared" si="4"/>
        <v>Aceptable con Control Especifico</v>
      </c>
      <c r="V23" s="207"/>
      <c r="W23" s="227"/>
      <c r="X23" s="207" t="str">
        <f t="shared" si="5"/>
        <v>Lesiones o enfermedades con incapacidad laboral temporal; pérdidas económicas leves.</v>
      </c>
      <c r="Y23" s="207" t="s">
        <v>79</v>
      </c>
      <c r="Z23" s="207" t="s">
        <v>1156</v>
      </c>
      <c r="AA23" s="207" t="s">
        <v>1156</v>
      </c>
      <c r="AB23" s="207" t="s">
        <v>1156</v>
      </c>
      <c r="AC23" s="207" t="s">
        <v>1205</v>
      </c>
      <c r="AD23" s="207" t="s">
        <v>1201</v>
      </c>
    </row>
    <row r="24" spans="1:30" s="255" customFormat="1" ht="144" customHeight="1">
      <c r="A24" s="207" t="s">
        <v>732</v>
      </c>
      <c r="B24" s="207" t="s">
        <v>706</v>
      </c>
      <c r="C24" s="207" t="s">
        <v>704</v>
      </c>
      <c r="D24" s="207" t="s">
        <v>645</v>
      </c>
      <c r="E24" s="207" t="s">
        <v>709</v>
      </c>
      <c r="F24" s="208">
        <v>1</v>
      </c>
      <c r="G24" s="209" t="s">
        <v>739</v>
      </c>
      <c r="H24" s="207" t="s">
        <v>743</v>
      </c>
      <c r="I24" s="208" t="s">
        <v>89</v>
      </c>
      <c r="J24" s="207" t="s">
        <v>748</v>
      </c>
      <c r="K24" s="207" t="s">
        <v>751</v>
      </c>
      <c r="L24" s="207" t="s">
        <v>750</v>
      </c>
      <c r="M24" s="164" t="s">
        <v>749</v>
      </c>
      <c r="N24" s="163">
        <v>2</v>
      </c>
      <c r="O24" s="163">
        <v>3</v>
      </c>
      <c r="P24" s="163">
        <f t="shared" si="0"/>
        <v>6</v>
      </c>
      <c r="Q24" s="164" t="str">
        <f t="shared" si="1"/>
        <v>Medio</v>
      </c>
      <c r="R24" s="163">
        <v>25</v>
      </c>
      <c r="S24" s="163">
        <f t="shared" si="2"/>
        <v>150</v>
      </c>
      <c r="T24" s="165" t="str">
        <f t="shared" si="3"/>
        <v>II</v>
      </c>
      <c r="U24" s="164" t="str">
        <f t="shared" si="4"/>
        <v>Aceptable con Control Especifico</v>
      </c>
      <c r="V24" s="207"/>
      <c r="W24" s="227"/>
      <c r="X24" s="207" t="str">
        <f t="shared" si="5"/>
        <v>Lesiones o enfermedades con incapacidad laboral temporal; pérdidas económicas leves.</v>
      </c>
      <c r="Y24" s="207" t="s">
        <v>79</v>
      </c>
      <c r="Z24" s="207" t="s">
        <v>1156</v>
      </c>
      <c r="AA24" s="207" t="s">
        <v>1156</v>
      </c>
      <c r="AB24" s="207" t="s">
        <v>1156</v>
      </c>
      <c r="AC24" s="207" t="s">
        <v>1205</v>
      </c>
      <c r="AD24" s="207" t="s">
        <v>1201</v>
      </c>
    </row>
    <row r="25" spans="1:30" s="255" customFormat="1" ht="144" customHeight="1">
      <c r="A25" s="207" t="s">
        <v>732</v>
      </c>
      <c r="B25" s="207" t="s">
        <v>706</v>
      </c>
      <c r="C25" s="207" t="s">
        <v>704</v>
      </c>
      <c r="D25" s="207" t="s">
        <v>645</v>
      </c>
      <c r="E25" s="207" t="s">
        <v>709</v>
      </c>
      <c r="F25" s="208">
        <v>1</v>
      </c>
      <c r="G25" s="209" t="s">
        <v>740</v>
      </c>
      <c r="H25" s="207" t="s">
        <v>747</v>
      </c>
      <c r="I25" s="208" t="s">
        <v>89</v>
      </c>
      <c r="J25" s="207" t="s">
        <v>748</v>
      </c>
      <c r="K25" s="207" t="s">
        <v>751</v>
      </c>
      <c r="L25" s="207" t="s">
        <v>750</v>
      </c>
      <c r="M25" s="164" t="s">
        <v>749</v>
      </c>
      <c r="N25" s="163">
        <v>2</v>
      </c>
      <c r="O25" s="163">
        <v>2</v>
      </c>
      <c r="P25" s="163">
        <f t="shared" si="0"/>
        <v>4</v>
      </c>
      <c r="Q25" s="164" t="str">
        <f t="shared" si="1"/>
        <v>Bajo</v>
      </c>
      <c r="R25" s="163">
        <v>60</v>
      </c>
      <c r="S25" s="163">
        <f t="shared" si="2"/>
        <v>240</v>
      </c>
      <c r="T25" s="165" t="str">
        <f t="shared" si="3"/>
        <v>II</v>
      </c>
      <c r="U25" s="164" t="str">
        <f t="shared" si="4"/>
        <v>Aceptable con Control Especifico</v>
      </c>
      <c r="V25" s="207"/>
      <c r="W25" s="227"/>
      <c r="X25" s="207" t="str">
        <f t="shared" si="5"/>
        <v>Lesiones o enfermedades graves irreparables (Incapacidad permanente parcial o invalidez); pérdidas económicas altas.</v>
      </c>
      <c r="Y25" s="207" t="s">
        <v>79</v>
      </c>
      <c r="Z25" s="207" t="s">
        <v>1156</v>
      </c>
      <c r="AA25" s="207" t="s">
        <v>1156</v>
      </c>
      <c r="AB25" s="207" t="s">
        <v>1156</v>
      </c>
      <c r="AC25" s="207" t="s">
        <v>1205</v>
      </c>
      <c r="AD25" s="207" t="s">
        <v>1201</v>
      </c>
    </row>
    <row r="26" spans="1:30" s="255" customFormat="1" ht="144" customHeight="1">
      <c r="A26" s="207" t="s">
        <v>732</v>
      </c>
      <c r="B26" s="207" t="s">
        <v>706</v>
      </c>
      <c r="C26" s="207" t="s">
        <v>704</v>
      </c>
      <c r="D26" s="207" t="s">
        <v>645</v>
      </c>
      <c r="E26" s="207" t="s">
        <v>761</v>
      </c>
      <c r="F26" s="208">
        <v>0</v>
      </c>
      <c r="G26" s="209" t="s">
        <v>756</v>
      </c>
      <c r="H26" s="207" t="s">
        <v>757</v>
      </c>
      <c r="I26" s="208" t="s">
        <v>88</v>
      </c>
      <c r="J26" s="207" t="s">
        <v>758</v>
      </c>
      <c r="K26" s="207" t="s">
        <v>1156</v>
      </c>
      <c r="L26" s="207" t="s">
        <v>1156</v>
      </c>
      <c r="M26" s="164" t="s">
        <v>759</v>
      </c>
      <c r="N26" s="163">
        <v>2</v>
      </c>
      <c r="O26" s="163">
        <v>3</v>
      </c>
      <c r="P26" s="163">
        <f t="shared" si="0"/>
        <v>6</v>
      </c>
      <c r="Q26" s="164" t="str">
        <f t="shared" si="1"/>
        <v>Medio</v>
      </c>
      <c r="R26" s="163">
        <v>25</v>
      </c>
      <c r="S26" s="163">
        <f t="shared" si="2"/>
        <v>150</v>
      </c>
      <c r="T26" s="165" t="str">
        <f t="shared" si="3"/>
        <v>II</v>
      </c>
      <c r="U26" s="164" t="str">
        <f t="shared" si="4"/>
        <v>Aceptable con Control Especifico</v>
      </c>
      <c r="V26" s="207"/>
      <c r="W26" s="227"/>
      <c r="X26" s="207" t="str">
        <f t="shared" si="5"/>
        <v>Lesiones o enfermedades con incapacidad laboral temporal; pérdidas económicas leves.</v>
      </c>
      <c r="Y26" s="207" t="s">
        <v>79</v>
      </c>
      <c r="Z26" s="207" t="s">
        <v>1156</v>
      </c>
      <c r="AA26" s="207" t="s">
        <v>1156</v>
      </c>
      <c r="AB26" s="207" t="s">
        <v>1146</v>
      </c>
      <c r="AC26" s="207" t="s">
        <v>1344</v>
      </c>
      <c r="AD26" s="207" t="s">
        <v>1201</v>
      </c>
    </row>
    <row r="27" spans="1:30" s="255" customFormat="1" ht="144" customHeight="1">
      <c r="A27" s="207" t="s">
        <v>732</v>
      </c>
      <c r="B27" s="207" t="s">
        <v>706</v>
      </c>
      <c r="C27" s="207" t="s">
        <v>704</v>
      </c>
      <c r="D27" s="207" t="s">
        <v>645</v>
      </c>
      <c r="E27" s="207" t="s">
        <v>760</v>
      </c>
      <c r="F27" s="208">
        <v>1</v>
      </c>
      <c r="G27" s="209" t="s">
        <v>755</v>
      </c>
      <c r="H27" s="207" t="s">
        <v>757</v>
      </c>
      <c r="I27" s="208" t="s">
        <v>88</v>
      </c>
      <c r="J27" s="207" t="s">
        <v>758</v>
      </c>
      <c r="K27" s="207" t="s">
        <v>1156</v>
      </c>
      <c r="L27" s="207" t="s">
        <v>1156</v>
      </c>
      <c r="M27" s="164" t="s">
        <v>759</v>
      </c>
      <c r="N27" s="163">
        <v>2</v>
      </c>
      <c r="O27" s="163">
        <v>1</v>
      </c>
      <c r="P27" s="163">
        <f t="shared" si="0"/>
        <v>2</v>
      </c>
      <c r="Q27" s="164" t="str">
        <f t="shared" si="1"/>
        <v>Bajo</v>
      </c>
      <c r="R27" s="163">
        <v>25</v>
      </c>
      <c r="S27" s="163">
        <f t="shared" si="2"/>
        <v>50</v>
      </c>
      <c r="T27" s="165" t="str">
        <f t="shared" si="3"/>
        <v>III</v>
      </c>
      <c r="U27" s="164" t="str">
        <f t="shared" si="4"/>
        <v>Mejorable</v>
      </c>
      <c r="V27" s="207"/>
      <c r="W27" s="227"/>
      <c r="X27" s="207" t="str">
        <f t="shared" si="5"/>
        <v>Lesiones o enfermedades con incapacidad laboral temporal; pérdidas económicas leves.</v>
      </c>
      <c r="Y27" s="207" t="s">
        <v>79</v>
      </c>
      <c r="Z27" s="207" t="s">
        <v>1156</v>
      </c>
      <c r="AA27" s="207" t="s">
        <v>1156</v>
      </c>
      <c r="AB27" s="207" t="s">
        <v>1146</v>
      </c>
      <c r="AC27" s="207" t="s">
        <v>1344</v>
      </c>
      <c r="AD27" s="207" t="s">
        <v>1201</v>
      </c>
    </row>
    <row r="28" spans="1:30" s="255" customFormat="1" ht="144" customHeight="1">
      <c r="A28" s="207" t="s">
        <v>732</v>
      </c>
      <c r="B28" s="207" t="s">
        <v>706</v>
      </c>
      <c r="C28" s="207" t="s">
        <v>704</v>
      </c>
      <c r="D28" s="207" t="s">
        <v>645</v>
      </c>
      <c r="E28" s="207" t="s">
        <v>883</v>
      </c>
      <c r="F28" s="208">
        <v>1</v>
      </c>
      <c r="G28" s="209" t="s">
        <v>756</v>
      </c>
      <c r="H28" s="207" t="s">
        <v>757</v>
      </c>
      <c r="I28" s="208" t="s">
        <v>88</v>
      </c>
      <c r="J28" s="207" t="s">
        <v>758</v>
      </c>
      <c r="K28" s="207" t="s">
        <v>800</v>
      </c>
      <c r="L28" s="207" t="s">
        <v>1156</v>
      </c>
      <c r="M28" s="164" t="s">
        <v>759</v>
      </c>
      <c r="N28" s="163">
        <v>2</v>
      </c>
      <c r="O28" s="163">
        <v>3</v>
      </c>
      <c r="P28" s="163">
        <f t="shared" si="0"/>
        <v>6</v>
      </c>
      <c r="Q28" s="164" t="str">
        <f t="shared" si="1"/>
        <v>Medio</v>
      </c>
      <c r="R28" s="163">
        <v>25</v>
      </c>
      <c r="S28" s="163">
        <f t="shared" si="2"/>
        <v>150</v>
      </c>
      <c r="T28" s="165" t="str">
        <f t="shared" si="3"/>
        <v>II</v>
      </c>
      <c r="U28" s="164" t="str">
        <f t="shared" si="4"/>
        <v>Aceptable con Control Especifico</v>
      </c>
      <c r="V28" s="207"/>
      <c r="W28" s="227"/>
      <c r="X28" s="207" t="str">
        <f t="shared" si="5"/>
        <v>Lesiones o enfermedades con incapacidad laboral temporal; pérdidas económicas leves.</v>
      </c>
      <c r="Y28" s="207" t="s">
        <v>79</v>
      </c>
      <c r="Z28" s="207" t="s">
        <v>1156</v>
      </c>
      <c r="AA28" s="207" t="s">
        <v>1156</v>
      </c>
      <c r="AB28" s="207" t="s">
        <v>1146</v>
      </c>
      <c r="AC28" s="207" t="s">
        <v>1344</v>
      </c>
      <c r="AD28" s="207" t="s">
        <v>1201</v>
      </c>
    </row>
    <row r="29" spans="1:30" s="255" customFormat="1" ht="144" customHeight="1">
      <c r="A29" s="207" t="s">
        <v>613</v>
      </c>
      <c r="B29" s="207" t="s">
        <v>706</v>
      </c>
      <c r="C29" s="207" t="s">
        <v>704</v>
      </c>
      <c r="D29" s="207" t="s">
        <v>645</v>
      </c>
      <c r="E29" s="207" t="s">
        <v>767</v>
      </c>
      <c r="F29" s="208">
        <v>0</v>
      </c>
      <c r="G29" s="209" t="s">
        <v>756</v>
      </c>
      <c r="H29" s="207" t="s">
        <v>757</v>
      </c>
      <c r="I29" s="208" t="s">
        <v>88</v>
      </c>
      <c r="J29" s="207" t="s">
        <v>758</v>
      </c>
      <c r="K29" s="207" t="s">
        <v>1156</v>
      </c>
      <c r="L29" s="207" t="s">
        <v>707</v>
      </c>
      <c r="M29" s="164" t="s">
        <v>759</v>
      </c>
      <c r="N29" s="163">
        <v>2</v>
      </c>
      <c r="O29" s="163">
        <v>1</v>
      </c>
      <c r="P29" s="163">
        <f t="shared" si="0"/>
        <v>2</v>
      </c>
      <c r="Q29" s="164" t="str">
        <f t="shared" si="1"/>
        <v>Bajo</v>
      </c>
      <c r="R29" s="163">
        <v>25</v>
      </c>
      <c r="S29" s="163">
        <f t="shared" si="2"/>
        <v>50</v>
      </c>
      <c r="T29" s="165" t="str">
        <f t="shared" si="3"/>
        <v>III</v>
      </c>
      <c r="U29" s="164" t="str">
        <f t="shared" si="4"/>
        <v>Mejorable</v>
      </c>
      <c r="V29" s="207"/>
      <c r="W29" s="227"/>
      <c r="X29" s="207" t="str">
        <f t="shared" si="5"/>
        <v>Lesiones o enfermedades con incapacidad laboral temporal; pérdidas económicas leves.</v>
      </c>
      <c r="Y29" s="207" t="s">
        <v>79</v>
      </c>
      <c r="Z29" s="207" t="s">
        <v>1156</v>
      </c>
      <c r="AA29" s="207" t="s">
        <v>1156</v>
      </c>
      <c r="AB29" s="207" t="s">
        <v>1146</v>
      </c>
      <c r="AC29" s="207" t="s">
        <v>1344</v>
      </c>
      <c r="AD29" s="207" t="s">
        <v>1201</v>
      </c>
    </row>
    <row r="30" spans="1:30" s="255" customFormat="1" ht="144" customHeight="1">
      <c r="A30" s="207" t="s">
        <v>613</v>
      </c>
      <c r="B30" s="207" t="s">
        <v>706</v>
      </c>
      <c r="C30" s="207" t="s">
        <v>704</v>
      </c>
      <c r="D30" s="207" t="s">
        <v>645</v>
      </c>
      <c r="E30" s="207" t="s">
        <v>768</v>
      </c>
      <c r="F30" s="208">
        <v>0</v>
      </c>
      <c r="G30" s="209" t="s">
        <v>755</v>
      </c>
      <c r="H30" s="207" t="s">
        <v>757</v>
      </c>
      <c r="I30" s="208" t="s">
        <v>88</v>
      </c>
      <c r="J30" s="207" t="s">
        <v>758</v>
      </c>
      <c r="K30" s="207" t="s">
        <v>1156</v>
      </c>
      <c r="L30" s="207" t="s">
        <v>707</v>
      </c>
      <c r="M30" s="164" t="s">
        <v>759</v>
      </c>
      <c r="N30" s="163">
        <v>2</v>
      </c>
      <c r="O30" s="163">
        <v>1</v>
      </c>
      <c r="P30" s="163">
        <f t="shared" si="0"/>
        <v>2</v>
      </c>
      <c r="Q30" s="164" t="str">
        <f t="shared" si="1"/>
        <v>Bajo</v>
      </c>
      <c r="R30" s="163">
        <v>25</v>
      </c>
      <c r="S30" s="163">
        <f t="shared" si="2"/>
        <v>50</v>
      </c>
      <c r="T30" s="165" t="str">
        <f t="shared" si="3"/>
        <v>III</v>
      </c>
      <c r="U30" s="164" t="str">
        <f t="shared" si="4"/>
        <v>Mejorable</v>
      </c>
      <c r="V30" s="207"/>
      <c r="W30" s="227"/>
      <c r="X30" s="207" t="str">
        <f t="shared" si="5"/>
        <v>Lesiones o enfermedades con incapacidad laboral temporal; pérdidas económicas leves.</v>
      </c>
      <c r="Y30" s="207" t="s">
        <v>79</v>
      </c>
      <c r="Z30" s="207" t="s">
        <v>1156</v>
      </c>
      <c r="AA30" s="207" t="s">
        <v>1156</v>
      </c>
      <c r="AB30" s="207" t="s">
        <v>1146</v>
      </c>
      <c r="AC30" s="207" t="s">
        <v>1344</v>
      </c>
      <c r="AD30" s="207" t="s">
        <v>1201</v>
      </c>
    </row>
    <row r="31" spans="1:30" s="255" customFormat="1" ht="144" customHeight="1">
      <c r="A31" s="207" t="s">
        <v>732</v>
      </c>
      <c r="B31" s="207" t="s">
        <v>706</v>
      </c>
      <c r="C31" s="207" t="s">
        <v>704</v>
      </c>
      <c r="D31" s="207" t="s">
        <v>645</v>
      </c>
      <c r="E31" s="207" t="s">
        <v>1342</v>
      </c>
      <c r="F31" s="208">
        <v>1</v>
      </c>
      <c r="G31" s="209" t="s">
        <v>776</v>
      </c>
      <c r="H31" s="207" t="s">
        <v>283</v>
      </c>
      <c r="I31" s="208" t="s">
        <v>89</v>
      </c>
      <c r="J31" s="207" t="s">
        <v>777</v>
      </c>
      <c r="K31" s="207" t="s">
        <v>1156</v>
      </c>
      <c r="L31" s="207" t="s">
        <v>779</v>
      </c>
      <c r="M31" s="164" t="s">
        <v>778</v>
      </c>
      <c r="N31" s="163">
        <v>2</v>
      </c>
      <c r="O31" s="163">
        <v>2</v>
      </c>
      <c r="P31" s="163">
        <f t="shared" si="0"/>
        <v>4</v>
      </c>
      <c r="Q31" s="164" t="str">
        <f t="shared" si="1"/>
        <v>Bajo</v>
      </c>
      <c r="R31" s="163">
        <v>25</v>
      </c>
      <c r="S31" s="163">
        <f t="shared" si="2"/>
        <v>100</v>
      </c>
      <c r="T31" s="165" t="str">
        <f t="shared" si="3"/>
        <v>III</v>
      </c>
      <c r="U31" s="164" t="str">
        <f t="shared" si="4"/>
        <v>Mejorable</v>
      </c>
      <c r="V31" s="207"/>
      <c r="W31" s="227"/>
      <c r="X31" s="207" t="str">
        <f t="shared" si="5"/>
        <v>Lesiones o enfermedades con incapacidad laboral temporal; pérdidas económicas leves.</v>
      </c>
      <c r="Y31" s="207" t="s">
        <v>79</v>
      </c>
      <c r="Z31" s="207" t="s">
        <v>1156</v>
      </c>
      <c r="AA31" s="207" t="s">
        <v>1156</v>
      </c>
      <c r="AB31" s="207" t="s">
        <v>782</v>
      </c>
      <c r="AC31" s="207" t="s">
        <v>1341</v>
      </c>
      <c r="AD31" s="207" t="s">
        <v>1201</v>
      </c>
    </row>
    <row r="32" spans="1:30" s="255" customFormat="1" ht="144" customHeight="1">
      <c r="A32" s="207" t="s">
        <v>613</v>
      </c>
      <c r="B32" s="207" t="s">
        <v>706</v>
      </c>
      <c r="C32" s="207" t="s">
        <v>704</v>
      </c>
      <c r="D32" s="207" t="s">
        <v>645</v>
      </c>
      <c r="E32" s="207" t="s">
        <v>1342</v>
      </c>
      <c r="F32" s="208">
        <v>1</v>
      </c>
      <c r="G32" s="209" t="s">
        <v>776</v>
      </c>
      <c r="H32" s="207" t="s">
        <v>283</v>
      </c>
      <c r="I32" s="208" t="s">
        <v>89</v>
      </c>
      <c r="J32" s="207" t="s">
        <v>777</v>
      </c>
      <c r="K32" s="207" t="s">
        <v>781</v>
      </c>
      <c r="L32" s="207" t="s">
        <v>779</v>
      </c>
      <c r="M32" s="164" t="s">
        <v>778</v>
      </c>
      <c r="N32" s="163">
        <v>2</v>
      </c>
      <c r="O32" s="163">
        <v>1</v>
      </c>
      <c r="P32" s="163">
        <f t="shared" si="0"/>
        <v>2</v>
      </c>
      <c r="Q32" s="164" t="str">
        <f t="shared" si="1"/>
        <v>Bajo</v>
      </c>
      <c r="R32" s="163">
        <v>10</v>
      </c>
      <c r="S32" s="163">
        <f t="shared" si="2"/>
        <v>20</v>
      </c>
      <c r="T32" s="165" t="str">
        <f t="shared" si="3"/>
        <v>IV</v>
      </c>
      <c r="U32" s="164" t="str">
        <f t="shared" si="4"/>
        <v>Aceptable</v>
      </c>
      <c r="V32" s="207"/>
      <c r="W32" s="227"/>
      <c r="X32" s="207" t="str">
        <f t="shared" si="5"/>
        <v>Lesiones o enfermedades que no requieren incapacidad; pérdidas económicas mínimas.</v>
      </c>
      <c r="Y32" s="207" t="s">
        <v>79</v>
      </c>
      <c r="Z32" s="207" t="s">
        <v>1156</v>
      </c>
      <c r="AA32" s="207" t="s">
        <v>1156</v>
      </c>
      <c r="AB32" s="207" t="s">
        <v>782</v>
      </c>
      <c r="AC32" s="207" t="s">
        <v>1341</v>
      </c>
      <c r="AD32" s="207" t="s">
        <v>1201</v>
      </c>
    </row>
    <row r="33" spans="1:30" s="255" customFormat="1" ht="144" customHeight="1">
      <c r="A33" s="207" t="s">
        <v>732</v>
      </c>
      <c r="B33" s="207" t="s">
        <v>706</v>
      </c>
      <c r="C33" s="207" t="s">
        <v>704</v>
      </c>
      <c r="D33" s="207" t="s">
        <v>645</v>
      </c>
      <c r="E33" s="207" t="s">
        <v>1547</v>
      </c>
      <c r="F33" s="208">
        <v>1</v>
      </c>
      <c r="G33" s="209" t="s">
        <v>790</v>
      </c>
      <c r="H33" s="207" t="s">
        <v>796</v>
      </c>
      <c r="I33" s="208" t="s">
        <v>88</v>
      </c>
      <c r="J33" s="207" t="s">
        <v>792</v>
      </c>
      <c r="K33" s="207" t="s">
        <v>800</v>
      </c>
      <c r="L33" s="207" t="s">
        <v>1156</v>
      </c>
      <c r="M33" s="164" t="s">
        <v>799</v>
      </c>
      <c r="N33" s="163">
        <v>2</v>
      </c>
      <c r="O33" s="163">
        <v>3</v>
      </c>
      <c r="P33" s="163">
        <f t="shared" ref="P33:P38" si="6">N33*O33</f>
        <v>6</v>
      </c>
      <c r="Q33" s="164" t="str">
        <f t="shared" ref="Q33:Q38" si="7">IF(AND(P33&gt;=1,P33&lt;=4),"Bajo",IF(AND(P33&gt;=6,P33&lt;=8),"Medio",IF(AND(P33&gt;=10,P33&lt;=20),"Alto",IF(AND(P33&gt;=24,P33&lt;=40),"Muy alto","ERROR"))))</f>
        <v>Medio</v>
      </c>
      <c r="R33" s="163">
        <v>60</v>
      </c>
      <c r="S33" s="163">
        <f t="shared" ref="S33:S38" si="8">P33*R33</f>
        <v>360</v>
      </c>
      <c r="T33" s="165" t="str">
        <f t="shared" ref="T33:T38" si="9">IF(AND(S33&gt;=600,S33&lt;=4000),"I",IF(AND(S33&gt;=150,S33&lt;=500),"II",IF(AND(S33&gt;=40,S33&lt;=120),"III",IF(AND(S33&gt;=0,S33&lt;=39),"IV","ERROR"))))</f>
        <v>II</v>
      </c>
      <c r="U33" s="164" t="str">
        <f t="shared" si="4"/>
        <v>Aceptable con Control Especifico</v>
      </c>
      <c r="V33" s="207">
        <v>1</v>
      </c>
      <c r="W33" s="227"/>
      <c r="X33" s="207" t="str">
        <f t="shared" ref="X33:X39" si="10">IF(R33=100,"Posible muerte, situación crítica o catastrófica; pérdidas económicas muy altas.",IF(R33=60,"Lesiones o enfermedades graves irreparables (Incapacidad permanente parcial o invalidez); pérdidas económicas altas.",IF(R33=25,"Lesiones o enfermedades con incapacidad laboral temporal; pérdidas económicas leves.",IF(R33=10,"Lesiones o enfermedades que no requieren incapacidad; pérdidas económicas mínimas.","ERROR"))))</f>
        <v>Lesiones o enfermedades graves irreparables (Incapacidad permanente parcial o invalidez); pérdidas económicas altas.</v>
      </c>
      <c r="Y33" s="207" t="s">
        <v>79</v>
      </c>
      <c r="Z33" s="207">
        <v>0</v>
      </c>
      <c r="AA33" s="207">
        <v>0</v>
      </c>
      <c r="AB33" s="207" t="s">
        <v>802</v>
      </c>
      <c r="AC33" s="207" t="s">
        <v>795</v>
      </c>
      <c r="AD33" s="207" t="s">
        <v>794</v>
      </c>
    </row>
    <row r="34" spans="1:30" s="255" customFormat="1" ht="144" customHeight="1">
      <c r="A34" s="207" t="s">
        <v>732</v>
      </c>
      <c r="B34" s="207" t="s">
        <v>706</v>
      </c>
      <c r="C34" s="207" t="s">
        <v>704</v>
      </c>
      <c r="D34" s="207" t="s">
        <v>645</v>
      </c>
      <c r="E34" s="207" t="s">
        <v>1535</v>
      </c>
      <c r="F34" s="208">
        <v>1</v>
      </c>
      <c r="G34" s="209" t="s">
        <v>790</v>
      </c>
      <c r="H34" s="207" t="s">
        <v>796</v>
      </c>
      <c r="I34" s="208" t="s">
        <v>88</v>
      </c>
      <c r="J34" s="207" t="s">
        <v>792</v>
      </c>
      <c r="K34" s="207" t="s">
        <v>800</v>
      </c>
      <c r="L34" s="207" t="s">
        <v>1156</v>
      </c>
      <c r="M34" s="164" t="s">
        <v>793</v>
      </c>
      <c r="N34" s="163">
        <v>2</v>
      </c>
      <c r="O34" s="163">
        <v>3</v>
      </c>
      <c r="P34" s="163">
        <f t="shared" si="6"/>
        <v>6</v>
      </c>
      <c r="Q34" s="164" t="str">
        <f t="shared" si="7"/>
        <v>Medio</v>
      </c>
      <c r="R34" s="163">
        <v>60</v>
      </c>
      <c r="S34" s="163">
        <f t="shared" si="8"/>
        <v>360</v>
      </c>
      <c r="T34" s="165" t="str">
        <f t="shared" si="9"/>
        <v>II</v>
      </c>
      <c r="U34" s="164" t="str">
        <f t="shared" si="4"/>
        <v>Aceptable con Control Especifico</v>
      </c>
      <c r="V34" s="207">
        <v>1</v>
      </c>
      <c r="W34" s="227"/>
      <c r="X34" s="207" t="str">
        <f t="shared" si="10"/>
        <v>Lesiones o enfermedades graves irreparables (Incapacidad permanente parcial o invalidez); pérdidas económicas altas.</v>
      </c>
      <c r="Y34" s="207" t="s">
        <v>79</v>
      </c>
      <c r="Z34" s="207">
        <v>0</v>
      </c>
      <c r="AA34" s="207">
        <v>0</v>
      </c>
      <c r="AB34" s="207" t="s">
        <v>802</v>
      </c>
      <c r="AC34" s="207" t="s">
        <v>795</v>
      </c>
      <c r="AD34" s="207" t="s">
        <v>794</v>
      </c>
    </row>
    <row r="35" spans="1:30" s="257" customFormat="1" ht="144" customHeight="1">
      <c r="A35" s="215" t="s">
        <v>613</v>
      </c>
      <c r="B35" s="215" t="s">
        <v>706</v>
      </c>
      <c r="C35" s="215" t="s">
        <v>704</v>
      </c>
      <c r="D35" s="215" t="s">
        <v>645</v>
      </c>
      <c r="E35" s="207" t="s">
        <v>1535</v>
      </c>
      <c r="F35" s="208">
        <v>1</v>
      </c>
      <c r="G35" s="209" t="s">
        <v>790</v>
      </c>
      <c r="H35" s="207" t="s">
        <v>796</v>
      </c>
      <c r="I35" s="208" t="s">
        <v>88</v>
      </c>
      <c r="J35" s="207" t="s">
        <v>792</v>
      </c>
      <c r="K35" s="207" t="s">
        <v>800</v>
      </c>
      <c r="L35" s="207" t="s">
        <v>1156</v>
      </c>
      <c r="M35" s="164" t="s">
        <v>793</v>
      </c>
      <c r="N35" s="163">
        <v>2</v>
      </c>
      <c r="O35" s="163">
        <v>3</v>
      </c>
      <c r="P35" s="163">
        <f>N35*O35</f>
        <v>6</v>
      </c>
      <c r="Q35" s="164" t="str">
        <f>IF(AND(P35&gt;=1,P35&lt;=4),"Bajo",IF(AND(P35&gt;=6,P35&lt;=8),"Medio",IF(AND(P35&gt;=10,P35&lt;=20),"Alto",IF(AND(P35&gt;=24,P35&lt;=40),"Muy alto","ERROR"))))</f>
        <v>Medio</v>
      </c>
      <c r="R35" s="163">
        <v>60</v>
      </c>
      <c r="S35" s="163">
        <f>P35*R35</f>
        <v>360</v>
      </c>
      <c r="T35" s="165" t="str">
        <f>IF(AND(S35&gt;=600,S35&lt;=4000),"I",IF(AND(S35&gt;=150,S35&lt;=500),"II",IF(AND(S35&gt;=40,S35&lt;=120),"III",IF(AND(S35&gt;=0,S35&lt;=39),"IV","ERROR"))))</f>
        <v>II</v>
      </c>
      <c r="U35" s="164" t="str">
        <f t="shared" si="4"/>
        <v>Aceptable con Control Especifico</v>
      </c>
      <c r="V35" s="207">
        <v>1</v>
      </c>
      <c r="W35" s="227"/>
      <c r="X35" s="207" t="str">
        <f t="shared" si="10"/>
        <v>Lesiones o enfermedades graves irreparables (Incapacidad permanente parcial o invalidez); pérdidas económicas altas.</v>
      </c>
      <c r="Y35" s="207" t="s">
        <v>79</v>
      </c>
      <c r="Z35" s="207">
        <v>0</v>
      </c>
      <c r="AA35" s="207">
        <v>0</v>
      </c>
      <c r="AB35" s="207" t="s">
        <v>802</v>
      </c>
      <c r="AC35" s="207" t="s">
        <v>795</v>
      </c>
      <c r="AD35" s="207" t="s">
        <v>794</v>
      </c>
    </row>
    <row r="36" spans="1:30" s="255" customFormat="1" ht="144" customHeight="1">
      <c r="A36" s="215" t="s">
        <v>613</v>
      </c>
      <c r="B36" s="215" t="s">
        <v>706</v>
      </c>
      <c r="C36" s="215" t="s">
        <v>704</v>
      </c>
      <c r="D36" s="215" t="s">
        <v>645</v>
      </c>
      <c r="E36" s="207" t="s">
        <v>1536</v>
      </c>
      <c r="F36" s="208">
        <v>1</v>
      </c>
      <c r="G36" s="209" t="s">
        <v>790</v>
      </c>
      <c r="H36" s="207" t="s">
        <v>791</v>
      </c>
      <c r="I36" s="208" t="s">
        <v>88</v>
      </c>
      <c r="J36" s="207" t="s">
        <v>792</v>
      </c>
      <c r="K36" s="207" t="s">
        <v>800</v>
      </c>
      <c r="L36" s="207" t="s">
        <v>707</v>
      </c>
      <c r="M36" s="164" t="s">
        <v>759</v>
      </c>
      <c r="N36" s="163">
        <v>2</v>
      </c>
      <c r="O36" s="163">
        <v>1</v>
      </c>
      <c r="P36" s="163">
        <f>N36*O36</f>
        <v>2</v>
      </c>
      <c r="Q36" s="164" t="str">
        <f>IF(AND(P36&gt;=1,P36&lt;=4),"Bajo",IF(AND(P36&gt;=6,P36&lt;=8),"Medio",IF(AND(P36&gt;=10,P36&lt;=20),"Alto",IF(AND(P36&gt;=24,P36&lt;=40),"Muy alto","ERROR"))))</f>
        <v>Bajo</v>
      </c>
      <c r="R36" s="163">
        <v>25</v>
      </c>
      <c r="S36" s="163">
        <f>P36*R36</f>
        <v>50</v>
      </c>
      <c r="T36" s="165" t="str">
        <f>IF(AND(S36&gt;=600,S36&lt;=4000),"I",IF(AND(S36&gt;=150,S36&lt;=500),"II",IF(AND(S36&gt;=40,S36&lt;=120),"III",IF(AND(S36&gt;=0,S36&lt;=39),"IV","ERROR"))))</f>
        <v>III</v>
      </c>
      <c r="U36" s="164" t="str">
        <f t="shared" si="4"/>
        <v>Mejorable</v>
      </c>
      <c r="V36" s="207">
        <v>1</v>
      </c>
      <c r="W36" s="227"/>
      <c r="X36" s="207" t="str">
        <f t="shared" si="10"/>
        <v>Lesiones o enfermedades con incapacidad laboral temporal; pérdidas económicas leves.</v>
      </c>
      <c r="Y36" s="207" t="s">
        <v>79</v>
      </c>
      <c r="Z36" s="207">
        <v>0</v>
      </c>
      <c r="AA36" s="207">
        <v>0</v>
      </c>
      <c r="AB36" s="207" t="s">
        <v>802</v>
      </c>
      <c r="AC36" s="207" t="s">
        <v>795</v>
      </c>
      <c r="AD36" s="207" t="s">
        <v>794</v>
      </c>
    </row>
    <row r="37" spans="1:30" s="255" customFormat="1" ht="144" customHeight="1">
      <c r="A37" s="215" t="s">
        <v>613</v>
      </c>
      <c r="B37" s="215" t="s">
        <v>706</v>
      </c>
      <c r="C37" s="215" t="s">
        <v>704</v>
      </c>
      <c r="D37" s="215" t="s">
        <v>645</v>
      </c>
      <c r="E37" s="207" t="s">
        <v>1537</v>
      </c>
      <c r="F37" s="208">
        <v>1</v>
      </c>
      <c r="G37" s="209" t="s">
        <v>790</v>
      </c>
      <c r="H37" s="207" t="s">
        <v>791</v>
      </c>
      <c r="I37" s="208" t="s">
        <v>88</v>
      </c>
      <c r="J37" s="207" t="s">
        <v>792</v>
      </c>
      <c r="K37" s="207" t="s">
        <v>800</v>
      </c>
      <c r="L37" s="207" t="s">
        <v>707</v>
      </c>
      <c r="M37" s="164" t="s">
        <v>759</v>
      </c>
      <c r="N37" s="163">
        <v>2</v>
      </c>
      <c r="O37" s="163">
        <v>3</v>
      </c>
      <c r="P37" s="163">
        <f>N37*O37</f>
        <v>6</v>
      </c>
      <c r="Q37" s="164" t="str">
        <f>IF(AND(P37&gt;=1,P37&lt;=4),"Bajo",IF(AND(P37&gt;=6,P37&lt;=8),"Medio",IF(AND(P37&gt;=10,P37&lt;=20),"Alto",IF(AND(P37&gt;=24,P37&lt;=40),"Muy alto","ERROR"))))</f>
        <v>Medio</v>
      </c>
      <c r="R37" s="163">
        <v>25</v>
      </c>
      <c r="S37" s="163">
        <f>P37*R37</f>
        <v>150</v>
      </c>
      <c r="T37" s="165" t="str">
        <f>IF(AND(S37&gt;=600,S37&lt;=4000),"I",IF(AND(S37&gt;=150,S37&lt;=500),"II",IF(AND(S37&gt;=40,S37&lt;=120),"III",IF(AND(S37&gt;=0,S37&lt;=39),"IV","ERROR"))))</f>
        <v>II</v>
      </c>
      <c r="U37" s="164" t="str">
        <f t="shared" si="4"/>
        <v>Aceptable con Control Especifico</v>
      </c>
      <c r="V37" s="207">
        <v>1</v>
      </c>
      <c r="W37" s="227"/>
      <c r="X37" s="207" t="str">
        <f t="shared" si="10"/>
        <v>Lesiones o enfermedades con incapacidad laboral temporal; pérdidas económicas leves.</v>
      </c>
      <c r="Y37" s="207" t="s">
        <v>79</v>
      </c>
      <c r="Z37" s="207">
        <v>0</v>
      </c>
      <c r="AA37" s="207">
        <v>0</v>
      </c>
      <c r="AB37" s="207" t="s">
        <v>802</v>
      </c>
      <c r="AC37" s="207" t="s">
        <v>795</v>
      </c>
      <c r="AD37" s="207">
        <v>0</v>
      </c>
    </row>
    <row r="38" spans="1:30" s="255" customFormat="1" ht="144" customHeight="1">
      <c r="A38" s="215" t="s">
        <v>613</v>
      </c>
      <c r="B38" s="215" t="s">
        <v>706</v>
      </c>
      <c r="C38" s="215" t="s">
        <v>704</v>
      </c>
      <c r="D38" s="215" t="s">
        <v>645</v>
      </c>
      <c r="E38" s="207" t="s">
        <v>1548</v>
      </c>
      <c r="F38" s="208">
        <v>1</v>
      </c>
      <c r="G38" s="209" t="s">
        <v>790</v>
      </c>
      <c r="H38" s="207" t="s">
        <v>791</v>
      </c>
      <c r="I38" s="208" t="s">
        <v>88</v>
      </c>
      <c r="J38" s="207" t="s">
        <v>792</v>
      </c>
      <c r="K38" s="207" t="s">
        <v>800</v>
      </c>
      <c r="L38" s="207" t="s">
        <v>707</v>
      </c>
      <c r="M38" s="164" t="s">
        <v>793</v>
      </c>
      <c r="N38" s="163">
        <v>2</v>
      </c>
      <c r="O38" s="163">
        <v>1</v>
      </c>
      <c r="P38" s="163">
        <f t="shared" si="6"/>
        <v>2</v>
      </c>
      <c r="Q38" s="164" t="str">
        <f t="shared" si="7"/>
        <v>Bajo</v>
      </c>
      <c r="R38" s="163">
        <v>25</v>
      </c>
      <c r="S38" s="163">
        <f t="shared" si="8"/>
        <v>50</v>
      </c>
      <c r="T38" s="165" t="str">
        <f t="shared" si="9"/>
        <v>III</v>
      </c>
      <c r="U38" s="164" t="str">
        <f t="shared" si="4"/>
        <v>Mejorable</v>
      </c>
      <c r="V38" s="207">
        <v>1</v>
      </c>
      <c r="W38" s="227"/>
      <c r="X38" s="207" t="str">
        <f t="shared" si="10"/>
        <v>Lesiones o enfermedades con incapacidad laboral temporal; pérdidas económicas leves.</v>
      </c>
      <c r="Y38" s="207" t="s">
        <v>79</v>
      </c>
      <c r="Z38" s="207">
        <v>0</v>
      </c>
      <c r="AA38" s="207">
        <v>0</v>
      </c>
      <c r="AB38" s="207" t="s">
        <v>802</v>
      </c>
      <c r="AC38" s="207" t="s">
        <v>795</v>
      </c>
      <c r="AD38" s="207">
        <v>0</v>
      </c>
    </row>
    <row r="39" spans="1:30" s="255" customFormat="1" ht="144" customHeight="1">
      <c r="A39" s="207" t="s">
        <v>613</v>
      </c>
      <c r="B39" s="207" t="s">
        <v>706</v>
      </c>
      <c r="C39" s="207" t="s">
        <v>704</v>
      </c>
      <c r="D39" s="207" t="s">
        <v>772</v>
      </c>
      <c r="E39" s="207" t="s">
        <v>798</v>
      </c>
      <c r="F39" s="208">
        <v>1</v>
      </c>
      <c r="G39" s="209" t="s">
        <v>790</v>
      </c>
      <c r="H39" s="207" t="s">
        <v>797</v>
      </c>
      <c r="I39" s="208" t="s">
        <v>88</v>
      </c>
      <c r="J39" s="207" t="s">
        <v>792</v>
      </c>
      <c r="K39" s="207" t="s">
        <v>801</v>
      </c>
      <c r="L39" s="207" t="s">
        <v>1156</v>
      </c>
      <c r="M39" s="164" t="s">
        <v>793</v>
      </c>
      <c r="N39" s="163">
        <v>2</v>
      </c>
      <c r="O39" s="163">
        <v>3</v>
      </c>
      <c r="P39" s="163">
        <f>N39*O39</f>
        <v>6</v>
      </c>
      <c r="Q39" s="164" t="str">
        <f>IF(AND(P39&gt;=1,P39&lt;=4),"Bajo",IF(AND(P39&gt;=6,P39&lt;=8),"Medio",IF(AND(P39&gt;=10,P39&lt;=20),"Alto",IF(AND(P39&gt;=24,P39&lt;=40),"Muy alto","ERROR"))))</f>
        <v>Medio</v>
      </c>
      <c r="R39" s="163">
        <v>60</v>
      </c>
      <c r="S39" s="163">
        <f>P39*R39</f>
        <v>360</v>
      </c>
      <c r="T39" s="165" t="str">
        <f>IF(AND(S39&gt;=600,S39&lt;=4000),"I",IF(AND(S39&gt;=150,S39&lt;=500),"II",IF(AND(S39&gt;=40,S39&lt;=120),"III",IF(AND(S39&gt;=0,S39&lt;=39),"IV","ERROR"))))</f>
        <v>II</v>
      </c>
      <c r="U39" s="164" t="str">
        <f t="shared" si="4"/>
        <v>Aceptable con Control Especifico</v>
      </c>
      <c r="V39" s="207">
        <v>1</v>
      </c>
      <c r="W39" s="227"/>
      <c r="X39" s="207" t="str">
        <f t="shared" si="10"/>
        <v>Lesiones o enfermedades graves irreparables (Incapacidad permanente parcial o invalidez); pérdidas económicas altas.</v>
      </c>
      <c r="Y39" s="207" t="s">
        <v>79</v>
      </c>
      <c r="Z39" s="207">
        <v>0</v>
      </c>
      <c r="AA39" s="207">
        <v>0</v>
      </c>
      <c r="AB39" s="207" t="s">
        <v>802</v>
      </c>
      <c r="AC39" s="207" t="s">
        <v>795</v>
      </c>
      <c r="AD39" s="207">
        <v>0</v>
      </c>
    </row>
    <row r="40" spans="1:30" s="255" customFormat="1" ht="144" customHeight="1">
      <c r="A40" s="207" t="s">
        <v>613</v>
      </c>
      <c r="B40" s="207" t="s">
        <v>706</v>
      </c>
      <c r="C40" s="207" t="s">
        <v>704</v>
      </c>
      <c r="D40" s="209" t="s">
        <v>772</v>
      </c>
      <c r="E40" s="207" t="s">
        <v>798</v>
      </c>
      <c r="F40" s="208">
        <v>1</v>
      </c>
      <c r="G40" s="209" t="s">
        <v>1396</v>
      </c>
      <c r="H40" s="207" t="s">
        <v>1397</v>
      </c>
      <c r="I40" s="208" t="s">
        <v>89</v>
      </c>
      <c r="J40" s="207" t="s">
        <v>1398</v>
      </c>
      <c r="K40" s="207" t="s">
        <v>1399</v>
      </c>
      <c r="L40" s="207" t="s">
        <v>1400</v>
      </c>
      <c r="M40" s="207" t="s">
        <v>1401</v>
      </c>
      <c r="N40" s="163">
        <v>2</v>
      </c>
      <c r="O40" s="163">
        <v>3</v>
      </c>
      <c r="P40" s="163">
        <f>N40*O40</f>
        <v>6</v>
      </c>
      <c r="Q40" s="164" t="str">
        <f t="shared" si="1"/>
        <v>Medio</v>
      </c>
      <c r="R40" s="163">
        <v>10</v>
      </c>
      <c r="S40" s="163">
        <f>P40*R40</f>
        <v>60</v>
      </c>
      <c r="T40" s="165" t="str">
        <f t="shared" si="3"/>
        <v>III</v>
      </c>
      <c r="U40" s="164" t="str">
        <f t="shared" si="4"/>
        <v>Mejorable</v>
      </c>
      <c r="V40" s="207"/>
      <c r="W40" s="256"/>
      <c r="X40" s="207" t="s">
        <v>1402</v>
      </c>
      <c r="Y40" s="207" t="s">
        <v>79</v>
      </c>
      <c r="Z40" s="207">
        <v>0</v>
      </c>
      <c r="AA40" s="207">
        <v>0</v>
      </c>
      <c r="AB40" s="207">
        <v>0</v>
      </c>
      <c r="AC40" s="207" t="s">
        <v>1403</v>
      </c>
      <c r="AD40" s="207" t="s">
        <v>1404</v>
      </c>
    </row>
    <row r="41" spans="1:30" s="255" customFormat="1" ht="144" customHeight="1">
      <c r="A41" s="207" t="s">
        <v>732</v>
      </c>
      <c r="B41" s="207" t="s">
        <v>706</v>
      </c>
      <c r="C41" s="207" t="s">
        <v>704</v>
      </c>
      <c r="D41" s="207" t="s">
        <v>645</v>
      </c>
      <c r="E41" s="207" t="s">
        <v>806</v>
      </c>
      <c r="F41" s="208">
        <v>1</v>
      </c>
      <c r="G41" s="209" t="s">
        <v>803</v>
      </c>
      <c r="H41" s="207" t="s">
        <v>805</v>
      </c>
      <c r="I41" s="208" t="s">
        <v>88</v>
      </c>
      <c r="J41" s="207" t="s">
        <v>807</v>
      </c>
      <c r="K41" s="207" t="s">
        <v>1156</v>
      </c>
      <c r="L41" s="207" t="s">
        <v>707</v>
      </c>
      <c r="M41" s="164" t="s">
        <v>810</v>
      </c>
      <c r="N41" s="163">
        <v>2</v>
      </c>
      <c r="O41" s="163">
        <v>3</v>
      </c>
      <c r="P41" s="163">
        <f t="shared" si="0"/>
        <v>6</v>
      </c>
      <c r="Q41" s="164" t="str">
        <f t="shared" si="1"/>
        <v>Medio</v>
      </c>
      <c r="R41" s="163">
        <v>10</v>
      </c>
      <c r="S41" s="163">
        <f t="shared" si="2"/>
        <v>60</v>
      </c>
      <c r="T41" s="165" t="str">
        <f t="shared" si="3"/>
        <v>III</v>
      </c>
      <c r="U41" s="164" t="str">
        <f t="shared" si="4"/>
        <v>Mejorable</v>
      </c>
      <c r="V41" s="207"/>
      <c r="W41" s="227"/>
      <c r="X41" s="207" t="str">
        <f t="shared" ref="X41:X62" si="11">IF(R41=100,"Posible muerte, situación crítica o catastrófica; pérdidas económicas muy altas.",IF(R41=60,"Lesiones o enfermedades graves irreparables (Incapacidad permanente parcial o invalidez); pérdidas económicas altas.",IF(R41=25,"Lesiones o enfermedades con incapacidad laboral temporal; pérdidas económicas leves.",IF(R41=10,"Lesiones o enfermedades que no requieren incapacidad; pérdidas económicas mínimas."))))</f>
        <v>Lesiones o enfermedades que no requieren incapacidad; pérdidas económicas mínimas.</v>
      </c>
      <c r="Y41" s="207" t="s">
        <v>79</v>
      </c>
      <c r="Z41" s="207" t="s">
        <v>1156</v>
      </c>
      <c r="AA41" s="207" t="s">
        <v>1156</v>
      </c>
      <c r="AB41" s="207" t="s">
        <v>1156</v>
      </c>
      <c r="AC41" s="207" t="s">
        <v>1339</v>
      </c>
      <c r="AD41" s="207" t="s">
        <v>1201</v>
      </c>
    </row>
    <row r="42" spans="1:30" s="255" customFormat="1" ht="144" customHeight="1">
      <c r="A42" s="207" t="s">
        <v>613</v>
      </c>
      <c r="B42" s="207" t="s">
        <v>706</v>
      </c>
      <c r="C42" s="207" t="s">
        <v>704</v>
      </c>
      <c r="D42" s="207" t="s">
        <v>645</v>
      </c>
      <c r="E42" s="207" t="s">
        <v>812</v>
      </c>
      <c r="F42" s="208">
        <v>0</v>
      </c>
      <c r="G42" s="209" t="s">
        <v>803</v>
      </c>
      <c r="H42" s="207" t="s">
        <v>805</v>
      </c>
      <c r="I42" s="208" t="s">
        <v>88</v>
      </c>
      <c r="J42" s="207" t="s">
        <v>808</v>
      </c>
      <c r="K42" s="207" t="s">
        <v>1156</v>
      </c>
      <c r="L42" s="207" t="s">
        <v>707</v>
      </c>
      <c r="M42" s="164" t="s">
        <v>810</v>
      </c>
      <c r="N42" s="163">
        <v>2</v>
      </c>
      <c r="O42" s="163">
        <v>3</v>
      </c>
      <c r="P42" s="163">
        <f t="shared" si="0"/>
        <v>6</v>
      </c>
      <c r="Q42" s="164" t="str">
        <f t="shared" si="1"/>
        <v>Medio</v>
      </c>
      <c r="R42" s="163">
        <v>10</v>
      </c>
      <c r="S42" s="163">
        <f t="shared" si="2"/>
        <v>60</v>
      </c>
      <c r="T42" s="165" t="str">
        <f t="shared" si="3"/>
        <v>III</v>
      </c>
      <c r="U42" s="164" t="str">
        <f t="shared" si="4"/>
        <v>Mejorable</v>
      </c>
      <c r="V42" s="207"/>
      <c r="W42" s="227"/>
      <c r="X42" s="207" t="str">
        <f t="shared" si="11"/>
        <v>Lesiones o enfermedades que no requieren incapacidad; pérdidas económicas mínimas.</v>
      </c>
      <c r="Y42" s="207" t="s">
        <v>79</v>
      </c>
      <c r="Z42" s="207" t="s">
        <v>1156</v>
      </c>
      <c r="AA42" s="207" t="s">
        <v>1156</v>
      </c>
      <c r="AB42" s="207" t="s">
        <v>1156</v>
      </c>
      <c r="AC42" s="207" t="s">
        <v>1339</v>
      </c>
      <c r="AD42" s="207" t="s">
        <v>1201</v>
      </c>
    </row>
    <row r="43" spans="1:30" s="255" customFormat="1" ht="144" customHeight="1">
      <c r="A43" s="207" t="s">
        <v>732</v>
      </c>
      <c r="B43" s="207" t="s">
        <v>706</v>
      </c>
      <c r="C43" s="207" t="s">
        <v>704</v>
      </c>
      <c r="D43" s="207" t="s">
        <v>645</v>
      </c>
      <c r="E43" s="207" t="s">
        <v>819</v>
      </c>
      <c r="F43" s="208">
        <v>1</v>
      </c>
      <c r="G43" s="209" t="s">
        <v>39</v>
      </c>
      <c r="H43" s="207" t="s">
        <v>818</v>
      </c>
      <c r="I43" s="208" t="s">
        <v>89</v>
      </c>
      <c r="J43" s="207" t="s">
        <v>821</v>
      </c>
      <c r="K43" s="207" t="s">
        <v>820</v>
      </c>
      <c r="L43" s="207" t="s">
        <v>823</v>
      </c>
      <c r="M43" s="164" t="s">
        <v>982</v>
      </c>
      <c r="N43" s="163">
        <v>2</v>
      </c>
      <c r="O43" s="163">
        <v>2</v>
      </c>
      <c r="P43" s="163">
        <f t="shared" si="0"/>
        <v>4</v>
      </c>
      <c r="Q43" s="164" t="str">
        <f t="shared" si="1"/>
        <v>Bajo</v>
      </c>
      <c r="R43" s="163">
        <v>25</v>
      </c>
      <c r="S43" s="163">
        <f t="shared" si="2"/>
        <v>100</v>
      </c>
      <c r="T43" s="165" t="str">
        <f t="shared" si="3"/>
        <v>III</v>
      </c>
      <c r="U43" s="164" t="str">
        <f t="shared" si="4"/>
        <v>Mejorable</v>
      </c>
      <c r="V43" s="207"/>
      <c r="W43" s="227"/>
      <c r="X43" s="207" t="str">
        <f t="shared" si="11"/>
        <v>Lesiones o enfermedades con incapacidad laboral temporal; pérdidas económicas leves.</v>
      </c>
      <c r="Y43" s="207" t="s">
        <v>79</v>
      </c>
      <c r="Z43" s="207" t="s">
        <v>1156</v>
      </c>
      <c r="AA43" s="207" t="s">
        <v>1156</v>
      </c>
      <c r="AB43" s="207" t="s">
        <v>1367</v>
      </c>
      <c r="AC43" s="207" t="s">
        <v>1373</v>
      </c>
      <c r="AD43" s="207" t="s">
        <v>1201</v>
      </c>
    </row>
    <row r="44" spans="1:30" s="255" customFormat="1" ht="144" customHeight="1">
      <c r="A44" s="207" t="s">
        <v>732</v>
      </c>
      <c r="B44" s="207" t="s">
        <v>706</v>
      </c>
      <c r="C44" s="207" t="s">
        <v>704</v>
      </c>
      <c r="D44" s="207" t="s">
        <v>645</v>
      </c>
      <c r="E44" s="207" t="s">
        <v>837</v>
      </c>
      <c r="F44" s="208">
        <v>1</v>
      </c>
      <c r="G44" s="209" t="s">
        <v>817</v>
      </c>
      <c r="H44" s="207" t="s">
        <v>816</v>
      </c>
      <c r="I44" s="208" t="s">
        <v>89</v>
      </c>
      <c r="J44" s="207" t="s">
        <v>822</v>
      </c>
      <c r="K44" s="207" t="s">
        <v>1156</v>
      </c>
      <c r="L44" s="207" t="s">
        <v>824</v>
      </c>
      <c r="M44" s="164" t="s">
        <v>983</v>
      </c>
      <c r="N44" s="163">
        <v>2</v>
      </c>
      <c r="O44" s="163">
        <v>4</v>
      </c>
      <c r="P44" s="163">
        <f t="shared" si="0"/>
        <v>8</v>
      </c>
      <c r="Q44" s="164" t="str">
        <f t="shared" si="1"/>
        <v>Medio</v>
      </c>
      <c r="R44" s="163">
        <v>10</v>
      </c>
      <c r="S44" s="163">
        <f t="shared" si="2"/>
        <v>80</v>
      </c>
      <c r="T44" s="165" t="str">
        <f t="shared" si="3"/>
        <v>III</v>
      </c>
      <c r="U44" s="164" t="str">
        <f t="shared" si="4"/>
        <v>Mejorable</v>
      </c>
      <c r="V44" s="207"/>
      <c r="W44" s="227"/>
      <c r="X44" s="207" t="str">
        <f t="shared" si="11"/>
        <v>Lesiones o enfermedades que no requieren incapacidad; pérdidas económicas mínimas.</v>
      </c>
      <c r="Y44" s="207" t="s">
        <v>79</v>
      </c>
      <c r="Z44" s="207" t="s">
        <v>1156</v>
      </c>
      <c r="AA44" s="207" t="s">
        <v>1156</v>
      </c>
      <c r="AB44" s="207" t="s">
        <v>1168</v>
      </c>
      <c r="AC44" s="207" t="s">
        <v>1361</v>
      </c>
      <c r="AD44" s="207" t="s">
        <v>1201</v>
      </c>
    </row>
    <row r="45" spans="1:30" s="255" customFormat="1" ht="144" customHeight="1">
      <c r="A45" s="207" t="s">
        <v>613</v>
      </c>
      <c r="B45" s="207" t="s">
        <v>706</v>
      </c>
      <c r="C45" s="207" t="s">
        <v>704</v>
      </c>
      <c r="D45" s="207" t="s">
        <v>831</v>
      </c>
      <c r="E45" s="207" t="s">
        <v>836</v>
      </c>
      <c r="F45" s="208">
        <v>1</v>
      </c>
      <c r="G45" s="209" t="s">
        <v>817</v>
      </c>
      <c r="H45" s="207" t="s">
        <v>816</v>
      </c>
      <c r="I45" s="208" t="s">
        <v>89</v>
      </c>
      <c r="J45" s="207" t="s">
        <v>822</v>
      </c>
      <c r="K45" s="207" t="s">
        <v>1156</v>
      </c>
      <c r="L45" s="207" t="s">
        <v>824</v>
      </c>
      <c r="M45" s="164" t="s">
        <v>983</v>
      </c>
      <c r="N45" s="163">
        <v>2</v>
      </c>
      <c r="O45" s="163">
        <v>4</v>
      </c>
      <c r="P45" s="163">
        <f t="shared" si="0"/>
        <v>8</v>
      </c>
      <c r="Q45" s="164" t="str">
        <f t="shared" si="1"/>
        <v>Medio</v>
      </c>
      <c r="R45" s="163">
        <v>10</v>
      </c>
      <c r="S45" s="163">
        <f t="shared" si="2"/>
        <v>80</v>
      </c>
      <c r="T45" s="165" t="str">
        <f t="shared" si="3"/>
        <v>III</v>
      </c>
      <c r="U45" s="164" t="str">
        <f t="shared" si="4"/>
        <v>Mejorable</v>
      </c>
      <c r="V45" s="207"/>
      <c r="W45" s="227"/>
      <c r="X45" s="207" t="str">
        <f t="shared" si="11"/>
        <v>Lesiones o enfermedades que no requieren incapacidad; pérdidas económicas mínimas.</v>
      </c>
      <c r="Y45" s="207" t="s">
        <v>79</v>
      </c>
      <c r="Z45" s="207" t="s">
        <v>1156</v>
      </c>
      <c r="AA45" s="207" t="s">
        <v>1156</v>
      </c>
      <c r="AB45" s="207" t="s">
        <v>1168</v>
      </c>
      <c r="AC45" s="207" t="s">
        <v>1361</v>
      </c>
      <c r="AD45" s="207" t="s">
        <v>1201</v>
      </c>
    </row>
    <row r="46" spans="1:30" s="255" customFormat="1" ht="144" customHeight="1">
      <c r="A46" s="207" t="s">
        <v>732</v>
      </c>
      <c r="B46" s="207" t="s">
        <v>706</v>
      </c>
      <c r="C46" s="207" t="s">
        <v>704</v>
      </c>
      <c r="D46" s="207" t="s">
        <v>645</v>
      </c>
      <c r="E46" s="207" t="s">
        <v>1565</v>
      </c>
      <c r="F46" s="208">
        <v>1</v>
      </c>
      <c r="G46" s="209" t="s">
        <v>1382</v>
      </c>
      <c r="H46" s="207" t="s">
        <v>867</v>
      </c>
      <c r="I46" s="208" t="s">
        <v>89</v>
      </c>
      <c r="J46" s="207" t="s">
        <v>868</v>
      </c>
      <c r="K46" s="207" t="s">
        <v>873</v>
      </c>
      <c r="L46" s="207" t="s">
        <v>1156</v>
      </c>
      <c r="M46" s="164" t="s">
        <v>871</v>
      </c>
      <c r="N46" s="163">
        <v>2</v>
      </c>
      <c r="O46" s="163">
        <v>3</v>
      </c>
      <c r="P46" s="163">
        <f t="shared" si="0"/>
        <v>6</v>
      </c>
      <c r="Q46" s="164" t="str">
        <f t="shared" si="1"/>
        <v>Medio</v>
      </c>
      <c r="R46" s="163">
        <v>25</v>
      </c>
      <c r="S46" s="163">
        <f t="shared" si="2"/>
        <v>150</v>
      </c>
      <c r="T46" s="165" t="str">
        <f t="shared" si="3"/>
        <v>II</v>
      </c>
      <c r="U46" s="164" t="str">
        <f t="shared" si="4"/>
        <v>Aceptable con Control Especifico</v>
      </c>
      <c r="V46" s="207"/>
      <c r="W46" s="227"/>
      <c r="X46" s="207" t="str">
        <f t="shared" si="11"/>
        <v>Lesiones o enfermedades con incapacidad laboral temporal; pérdidas económicas leves.</v>
      </c>
      <c r="Y46" s="207" t="s">
        <v>79</v>
      </c>
      <c r="Z46" s="207" t="s">
        <v>1156</v>
      </c>
      <c r="AA46" s="207" t="s">
        <v>1156</v>
      </c>
      <c r="AB46" s="207" t="s">
        <v>1349</v>
      </c>
      <c r="AC46" s="207" t="s">
        <v>1350</v>
      </c>
      <c r="AD46" s="207" t="s">
        <v>1352</v>
      </c>
    </row>
    <row r="47" spans="1:30" s="255" customFormat="1" ht="144" customHeight="1">
      <c r="A47" s="207" t="s">
        <v>732</v>
      </c>
      <c r="B47" s="207" t="s">
        <v>706</v>
      </c>
      <c r="C47" s="207" t="s">
        <v>704</v>
      </c>
      <c r="D47" s="207" t="s">
        <v>645</v>
      </c>
      <c r="E47" s="207" t="s">
        <v>877</v>
      </c>
      <c r="F47" s="208">
        <v>1</v>
      </c>
      <c r="G47" s="209" t="s">
        <v>1382</v>
      </c>
      <c r="H47" s="207" t="s">
        <v>867</v>
      </c>
      <c r="I47" s="208" t="s">
        <v>89</v>
      </c>
      <c r="J47" s="207" t="s">
        <v>879</v>
      </c>
      <c r="K47" s="207" t="s">
        <v>874</v>
      </c>
      <c r="L47" s="207" t="s">
        <v>1156</v>
      </c>
      <c r="M47" s="164" t="s">
        <v>876</v>
      </c>
      <c r="N47" s="163">
        <v>2</v>
      </c>
      <c r="O47" s="163">
        <v>3</v>
      </c>
      <c r="P47" s="163">
        <f t="shared" si="0"/>
        <v>6</v>
      </c>
      <c r="Q47" s="164" t="str">
        <f t="shared" si="1"/>
        <v>Medio</v>
      </c>
      <c r="R47" s="163">
        <v>25</v>
      </c>
      <c r="S47" s="163">
        <f t="shared" si="2"/>
        <v>150</v>
      </c>
      <c r="T47" s="165" t="str">
        <f t="shared" si="3"/>
        <v>II</v>
      </c>
      <c r="U47" s="164" t="str">
        <f t="shared" si="4"/>
        <v>Aceptable con Control Especifico</v>
      </c>
      <c r="V47" s="207"/>
      <c r="W47" s="227"/>
      <c r="X47" s="207" t="str">
        <f t="shared" si="11"/>
        <v>Lesiones o enfermedades con incapacidad laboral temporal; pérdidas económicas leves.</v>
      </c>
      <c r="Y47" s="207" t="s">
        <v>79</v>
      </c>
      <c r="Z47" s="207" t="s">
        <v>1156</v>
      </c>
      <c r="AA47" s="207" t="s">
        <v>1156</v>
      </c>
      <c r="AB47" s="207" t="s">
        <v>1349</v>
      </c>
      <c r="AC47" s="207" t="s">
        <v>1350</v>
      </c>
      <c r="AD47" s="207" t="s">
        <v>1353</v>
      </c>
    </row>
    <row r="48" spans="1:30" s="255" customFormat="1" ht="144" customHeight="1">
      <c r="A48" s="207" t="s">
        <v>732</v>
      </c>
      <c r="B48" s="207" t="s">
        <v>706</v>
      </c>
      <c r="C48" s="207" t="s">
        <v>704</v>
      </c>
      <c r="D48" s="207" t="s">
        <v>645</v>
      </c>
      <c r="E48" s="207" t="s">
        <v>878</v>
      </c>
      <c r="F48" s="208">
        <v>1</v>
      </c>
      <c r="G48" s="209" t="s">
        <v>1382</v>
      </c>
      <c r="H48" s="207" t="s">
        <v>867</v>
      </c>
      <c r="I48" s="208" t="s">
        <v>89</v>
      </c>
      <c r="J48" s="207" t="s">
        <v>879</v>
      </c>
      <c r="K48" s="207" t="s">
        <v>874</v>
      </c>
      <c r="L48" s="207" t="s">
        <v>1156</v>
      </c>
      <c r="M48" s="164" t="s">
        <v>875</v>
      </c>
      <c r="N48" s="163">
        <v>2</v>
      </c>
      <c r="O48" s="163">
        <v>3</v>
      </c>
      <c r="P48" s="163">
        <f t="shared" si="0"/>
        <v>6</v>
      </c>
      <c r="Q48" s="164" t="str">
        <f t="shared" si="1"/>
        <v>Medio</v>
      </c>
      <c r="R48" s="163">
        <v>60</v>
      </c>
      <c r="S48" s="163">
        <f t="shared" si="2"/>
        <v>360</v>
      </c>
      <c r="T48" s="165" t="str">
        <f t="shared" si="3"/>
        <v>II</v>
      </c>
      <c r="U48" s="164" t="str">
        <f t="shared" si="4"/>
        <v>Aceptable con Control Especifico</v>
      </c>
      <c r="V48" s="207"/>
      <c r="W48" s="227"/>
      <c r="X48" s="207" t="str">
        <f t="shared" si="11"/>
        <v>Lesiones o enfermedades graves irreparables (Incapacidad permanente parcial o invalidez); pérdidas económicas altas.</v>
      </c>
      <c r="Y48" s="207" t="s">
        <v>79</v>
      </c>
      <c r="Z48" s="207" t="s">
        <v>1156</v>
      </c>
      <c r="AA48" s="207" t="s">
        <v>1156</v>
      </c>
      <c r="AB48" s="207" t="s">
        <v>1349</v>
      </c>
      <c r="AC48" s="207" t="s">
        <v>1350</v>
      </c>
      <c r="AD48" s="207" t="s">
        <v>1358</v>
      </c>
    </row>
    <row r="49" spans="1:30" s="255" customFormat="1" ht="144" customHeight="1">
      <c r="A49" s="207" t="s">
        <v>613</v>
      </c>
      <c r="B49" s="207" t="s">
        <v>706</v>
      </c>
      <c r="C49" s="207" t="s">
        <v>704</v>
      </c>
      <c r="D49" s="207" t="s">
        <v>645</v>
      </c>
      <c r="E49" s="207" t="s">
        <v>857</v>
      </c>
      <c r="F49" s="208">
        <v>1</v>
      </c>
      <c r="G49" s="209" t="s">
        <v>1382</v>
      </c>
      <c r="H49" s="207" t="s">
        <v>867</v>
      </c>
      <c r="I49" s="208" t="s">
        <v>89</v>
      </c>
      <c r="J49" s="207" t="s">
        <v>868</v>
      </c>
      <c r="K49" s="207" t="s">
        <v>873</v>
      </c>
      <c r="L49" s="207" t="s">
        <v>1156</v>
      </c>
      <c r="M49" s="164" t="s">
        <v>871</v>
      </c>
      <c r="N49" s="163">
        <v>2</v>
      </c>
      <c r="O49" s="163">
        <v>3</v>
      </c>
      <c r="P49" s="163">
        <f t="shared" si="0"/>
        <v>6</v>
      </c>
      <c r="Q49" s="164" t="str">
        <f t="shared" si="1"/>
        <v>Medio</v>
      </c>
      <c r="R49" s="163">
        <v>25</v>
      </c>
      <c r="S49" s="163">
        <f t="shared" si="2"/>
        <v>150</v>
      </c>
      <c r="T49" s="165" t="str">
        <f t="shared" si="3"/>
        <v>II</v>
      </c>
      <c r="U49" s="164" t="str">
        <f t="shared" si="4"/>
        <v>Aceptable con Control Especifico</v>
      </c>
      <c r="V49" s="207"/>
      <c r="W49" s="227"/>
      <c r="X49" s="207" t="str">
        <f t="shared" si="11"/>
        <v>Lesiones o enfermedades con incapacidad laboral temporal; pérdidas económicas leves.</v>
      </c>
      <c r="Y49" s="207" t="s">
        <v>79</v>
      </c>
      <c r="Z49" s="207" t="s">
        <v>1156</v>
      </c>
      <c r="AA49" s="207" t="s">
        <v>1156</v>
      </c>
      <c r="AB49" s="207" t="s">
        <v>1349</v>
      </c>
      <c r="AC49" s="207" t="s">
        <v>1350</v>
      </c>
      <c r="AD49" s="207" t="s">
        <v>1352</v>
      </c>
    </row>
    <row r="50" spans="1:30" s="255" customFormat="1" ht="144" customHeight="1">
      <c r="A50" s="207" t="s">
        <v>732</v>
      </c>
      <c r="B50" s="207" t="s">
        <v>706</v>
      </c>
      <c r="C50" s="207" t="s">
        <v>704</v>
      </c>
      <c r="D50" s="207" t="s">
        <v>645</v>
      </c>
      <c r="E50" s="207" t="s">
        <v>857</v>
      </c>
      <c r="F50" s="208">
        <v>1</v>
      </c>
      <c r="G50" s="209" t="s">
        <v>1383</v>
      </c>
      <c r="H50" s="207" t="s">
        <v>901</v>
      </c>
      <c r="I50" s="208" t="s">
        <v>89</v>
      </c>
      <c r="J50" s="207" t="s">
        <v>868</v>
      </c>
      <c r="K50" s="207" t="s">
        <v>873</v>
      </c>
      <c r="L50" s="207" t="s">
        <v>1156</v>
      </c>
      <c r="M50" s="164" t="s">
        <v>871</v>
      </c>
      <c r="N50" s="163">
        <v>2</v>
      </c>
      <c r="O50" s="163">
        <v>3</v>
      </c>
      <c r="P50" s="163">
        <f t="shared" si="0"/>
        <v>6</v>
      </c>
      <c r="Q50" s="164" t="str">
        <f t="shared" si="1"/>
        <v>Medio</v>
      </c>
      <c r="R50" s="163">
        <v>25</v>
      </c>
      <c r="S50" s="163">
        <f t="shared" si="2"/>
        <v>150</v>
      </c>
      <c r="T50" s="165" t="str">
        <f t="shared" si="3"/>
        <v>II</v>
      </c>
      <c r="U50" s="164" t="str">
        <f t="shared" si="4"/>
        <v>Aceptable con Control Especifico</v>
      </c>
      <c r="V50" s="207"/>
      <c r="W50" s="227"/>
      <c r="X50" s="207" t="str">
        <f t="shared" si="11"/>
        <v>Lesiones o enfermedades con incapacidad laboral temporal; pérdidas económicas leves.</v>
      </c>
      <c r="Y50" s="207" t="s">
        <v>79</v>
      </c>
      <c r="Z50" s="207" t="s">
        <v>1156</v>
      </c>
      <c r="AA50" s="207" t="s">
        <v>1156</v>
      </c>
      <c r="AB50" s="207" t="s">
        <v>1349</v>
      </c>
      <c r="AC50" s="207" t="s">
        <v>1350</v>
      </c>
      <c r="AD50" s="207" t="s">
        <v>1352</v>
      </c>
    </row>
    <row r="51" spans="1:30" s="255" customFormat="1" ht="144" customHeight="1">
      <c r="A51" s="207" t="s">
        <v>732</v>
      </c>
      <c r="B51" s="207" t="s">
        <v>706</v>
      </c>
      <c r="C51" s="207" t="s">
        <v>704</v>
      </c>
      <c r="D51" s="207" t="s">
        <v>645</v>
      </c>
      <c r="E51" s="207" t="s">
        <v>877</v>
      </c>
      <c r="F51" s="208">
        <v>1</v>
      </c>
      <c r="G51" s="209" t="s">
        <v>1383</v>
      </c>
      <c r="H51" s="207" t="s">
        <v>901</v>
      </c>
      <c r="I51" s="208" t="s">
        <v>89</v>
      </c>
      <c r="J51" s="207" t="s">
        <v>868</v>
      </c>
      <c r="K51" s="207" t="s">
        <v>900</v>
      </c>
      <c r="L51" s="207" t="s">
        <v>1156</v>
      </c>
      <c r="M51" s="164" t="s">
        <v>875</v>
      </c>
      <c r="N51" s="163">
        <v>2</v>
      </c>
      <c r="O51" s="163">
        <v>3</v>
      </c>
      <c r="P51" s="163">
        <f t="shared" si="0"/>
        <v>6</v>
      </c>
      <c r="Q51" s="164" t="str">
        <f t="shared" si="1"/>
        <v>Medio</v>
      </c>
      <c r="R51" s="163">
        <v>25</v>
      </c>
      <c r="S51" s="163">
        <f t="shared" si="2"/>
        <v>150</v>
      </c>
      <c r="T51" s="165" t="str">
        <f t="shared" si="3"/>
        <v>II</v>
      </c>
      <c r="U51" s="164" t="str">
        <f t="shared" si="4"/>
        <v>Aceptable con Control Especifico</v>
      </c>
      <c r="V51" s="207"/>
      <c r="W51" s="227"/>
      <c r="X51" s="207" t="str">
        <f t="shared" si="11"/>
        <v>Lesiones o enfermedades con incapacidad laboral temporal; pérdidas económicas leves.</v>
      </c>
      <c r="Y51" s="207" t="s">
        <v>79</v>
      </c>
      <c r="Z51" s="207" t="s">
        <v>1156</v>
      </c>
      <c r="AA51" s="207" t="s">
        <v>1156</v>
      </c>
      <c r="AB51" s="207" t="s">
        <v>1349</v>
      </c>
      <c r="AC51" s="207" t="s">
        <v>1350</v>
      </c>
      <c r="AD51" s="207" t="s">
        <v>1353</v>
      </c>
    </row>
    <row r="52" spans="1:30" s="255" customFormat="1" ht="144" customHeight="1">
      <c r="A52" s="207" t="s">
        <v>732</v>
      </c>
      <c r="B52" s="207" t="s">
        <v>706</v>
      </c>
      <c r="C52" s="207" t="s">
        <v>704</v>
      </c>
      <c r="D52" s="207" t="s">
        <v>645</v>
      </c>
      <c r="E52" s="207" t="s">
        <v>878</v>
      </c>
      <c r="F52" s="208">
        <v>1</v>
      </c>
      <c r="G52" s="209" t="s">
        <v>1383</v>
      </c>
      <c r="H52" s="207" t="s">
        <v>901</v>
      </c>
      <c r="I52" s="208" t="s">
        <v>89</v>
      </c>
      <c r="J52" s="207" t="s">
        <v>868</v>
      </c>
      <c r="K52" s="207" t="s">
        <v>873</v>
      </c>
      <c r="L52" s="207" t="s">
        <v>1156</v>
      </c>
      <c r="M52" s="164" t="s">
        <v>899</v>
      </c>
      <c r="N52" s="163">
        <v>2</v>
      </c>
      <c r="O52" s="163">
        <v>3</v>
      </c>
      <c r="P52" s="163">
        <f t="shared" si="0"/>
        <v>6</v>
      </c>
      <c r="Q52" s="164" t="str">
        <f t="shared" si="1"/>
        <v>Medio</v>
      </c>
      <c r="R52" s="163">
        <v>25</v>
      </c>
      <c r="S52" s="163">
        <f t="shared" si="2"/>
        <v>150</v>
      </c>
      <c r="T52" s="165" t="str">
        <f t="shared" si="3"/>
        <v>II</v>
      </c>
      <c r="U52" s="164" t="str">
        <f t="shared" si="4"/>
        <v>Aceptable con Control Especifico</v>
      </c>
      <c r="V52" s="207"/>
      <c r="W52" s="227"/>
      <c r="X52" s="207" t="str">
        <f t="shared" si="11"/>
        <v>Lesiones o enfermedades con incapacidad laboral temporal; pérdidas económicas leves.</v>
      </c>
      <c r="Y52" s="207" t="s">
        <v>79</v>
      </c>
      <c r="Z52" s="207" t="s">
        <v>1156</v>
      </c>
      <c r="AA52" s="207" t="s">
        <v>1156</v>
      </c>
      <c r="AB52" s="207" t="s">
        <v>1349</v>
      </c>
      <c r="AC52" s="207" t="s">
        <v>1350</v>
      </c>
      <c r="AD52" s="207" t="s">
        <v>1352</v>
      </c>
    </row>
    <row r="53" spans="1:30" s="255" customFormat="1" ht="144" customHeight="1">
      <c r="A53" s="207" t="s">
        <v>613</v>
      </c>
      <c r="B53" s="207" t="s">
        <v>706</v>
      </c>
      <c r="C53" s="207" t="s">
        <v>704</v>
      </c>
      <c r="D53" s="207" t="s">
        <v>645</v>
      </c>
      <c r="E53" s="207" t="s">
        <v>857</v>
      </c>
      <c r="F53" s="208">
        <v>1</v>
      </c>
      <c r="G53" s="209" t="s">
        <v>1383</v>
      </c>
      <c r="H53" s="207" t="s">
        <v>901</v>
      </c>
      <c r="I53" s="208" t="s">
        <v>89</v>
      </c>
      <c r="J53" s="207" t="s">
        <v>868</v>
      </c>
      <c r="K53" s="207" t="s">
        <v>873</v>
      </c>
      <c r="L53" s="207" t="s">
        <v>1156</v>
      </c>
      <c r="M53" s="164" t="s">
        <v>871</v>
      </c>
      <c r="N53" s="163">
        <v>2</v>
      </c>
      <c r="O53" s="163">
        <v>3</v>
      </c>
      <c r="P53" s="163">
        <f t="shared" si="0"/>
        <v>6</v>
      </c>
      <c r="Q53" s="164" t="str">
        <f t="shared" si="1"/>
        <v>Medio</v>
      </c>
      <c r="R53" s="163">
        <v>25</v>
      </c>
      <c r="S53" s="163">
        <f t="shared" si="2"/>
        <v>150</v>
      </c>
      <c r="T53" s="165" t="str">
        <f t="shared" si="3"/>
        <v>II</v>
      </c>
      <c r="U53" s="164" t="str">
        <f t="shared" si="4"/>
        <v>Aceptable con Control Especifico</v>
      </c>
      <c r="V53" s="207"/>
      <c r="W53" s="227"/>
      <c r="X53" s="207" t="str">
        <f t="shared" si="11"/>
        <v>Lesiones o enfermedades con incapacidad laboral temporal; pérdidas económicas leves.</v>
      </c>
      <c r="Y53" s="207" t="s">
        <v>79</v>
      </c>
      <c r="Z53" s="207" t="s">
        <v>1156</v>
      </c>
      <c r="AA53" s="207" t="s">
        <v>1156</v>
      </c>
      <c r="AB53" s="207" t="s">
        <v>1349</v>
      </c>
      <c r="AC53" s="207" t="s">
        <v>1350</v>
      </c>
      <c r="AD53" s="207" t="s">
        <v>1352</v>
      </c>
    </row>
    <row r="54" spans="1:30" s="255" customFormat="1" ht="144" customHeight="1">
      <c r="A54" s="207" t="s">
        <v>732</v>
      </c>
      <c r="B54" s="207" t="s">
        <v>706</v>
      </c>
      <c r="C54" s="207" t="s">
        <v>704</v>
      </c>
      <c r="D54" s="207" t="s">
        <v>645</v>
      </c>
      <c r="E54" s="207" t="s">
        <v>877</v>
      </c>
      <c r="F54" s="208">
        <v>1</v>
      </c>
      <c r="G54" s="209" t="s">
        <v>1385</v>
      </c>
      <c r="H54" s="207" t="s">
        <v>902</v>
      </c>
      <c r="I54" s="208" t="s">
        <v>89</v>
      </c>
      <c r="J54" s="207" t="s">
        <v>904</v>
      </c>
      <c r="K54" s="207" t="s">
        <v>800</v>
      </c>
      <c r="L54" s="207" t="s">
        <v>1156</v>
      </c>
      <c r="M54" s="164" t="s">
        <v>875</v>
      </c>
      <c r="N54" s="163">
        <v>2</v>
      </c>
      <c r="O54" s="163">
        <v>3</v>
      </c>
      <c r="P54" s="163">
        <f t="shared" si="0"/>
        <v>6</v>
      </c>
      <c r="Q54" s="164" t="str">
        <f t="shared" si="1"/>
        <v>Medio</v>
      </c>
      <c r="R54" s="163">
        <v>25</v>
      </c>
      <c r="S54" s="163">
        <f t="shared" si="2"/>
        <v>150</v>
      </c>
      <c r="T54" s="165" t="str">
        <f t="shared" si="3"/>
        <v>II</v>
      </c>
      <c r="U54" s="164" t="str">
        <f t="shared" si="4"/>
        <v>Aceptable con Control Especifico</v>
      </c>
      <c r="V54" s="207"/>
      <c r="W54" s="227"/>
      <c r="X54" s="207" t="str">
        <f t="shared" si="11"/>
        <v>Lesiones o enfermedades con incapacidad laboral temporal; pérdidas económicas leves.</v>
      </c>
      <c r="Y54" s="207" t="s">
        <v>79</v>
      </c>
      <c r="Z54" s="207" t="s">
        <v>1156</v>
      </c>
      <c r="AA54" s="207" t="s">
        <v>1156</v>
      </c>
      <c r="AB54" s="207" t="s">
        <v>1349</v>
      </c>
      <c r="AC54" s="207" t="s">
        <v>1350</v>
      </c>
      <c r="AD54" s="207" t="s">
        <v>1359</v>
      </c>
    </row>
    <row r="55" spans="1:30" s="255" customFormat="1" ht="144" customHeight="1">
      <c r="A55" s="207" t="s">
        <v>732</v>
      </c>
      <c r="B55" s="207" t="s">
        <v>706</v>
      </c>
      <c r="C55" s="207" t="s">
        <v>704</v>
      </c>
      <c r="D55" s="207" t="s">
        <v>645</v>
      </c>
      <c r="E55" s="207" t="s">
        <v>878</v>
      </c>
      <c r="F55" s="208">
        <v>1</v>
      </c>
      <c r="G55" s="209" t="s">
        <v>1385</v>
      </c>
      <c r="H55" s="207" t="s">
        <v>902</v>
      </c>
      <c r="I55" s="208" t="s">
        <v>89</v>
      </c>
      <c r="J55" s="207" t="s">
        <v>904</v>
      </c>
      <c r="K55" s="207" t="s">
        <v>800</v>
      </c>
      <c r="L55" s="207" t="s">
        <v>1156</v>
      </c>
      <c r="M55" s="164" t="s">
        <v>899</v>
      </c>
      <c r="N55" s="163">
        <v>2</v>
      </c>
      <c r="O55" s="163">
        <v>3</v>
      </c>
      <c r="P55" s="163">
        <f t="shared" si="0"/>
        <v>6</v>
      </c>
      <c r="Q55" s="164" t="str">
        <f t="shared" si="1"/>
        <v>Medio</v>
      </c>
      <c r="R55" s="163">
        <v>25</v>
      </c>
      <c r="S55" s="163">
        <f t="shared" si="2"/>
        <v>150</v>
      </c>
      <c r="T55" s="165" t="str">
        <f t="shared" si="3"/>
        <v>II</v>
      </c>
      <c r="U55" s="164" t="str">
        <f t="shared" si="4"/>
        <v>Aceptable con Control Especifico</v>
      </c>
      <c r="V55" s="207"/>
      <c r="W55" s="227"/>
      <c r="X55" s="207" t="str">
        <f t="shared" si="11"/>
        <v>Lesiones o enfermedades con incapacidad laboral temporal; pérdidas económicas leves.</v>
      </c>
      <c r="Y55" s="207" t="s">
        <v>79</v>
      </c>
      <c r="Z55" s="207" t="s">
        <v>1156</v>
      </c>
      <c r="AA55" s="207" t="s">
        <v>1156</v>
      </c>
      <c r="AB55" s="207" t="s">
        <v>1349</v>
      </c>
      <c r="AC55" s="207" t="s">
        <v>1350</v>
      </c>
      <c r="AD55" s="207" t="s">
        <v>1351</v>
      </c>
    </row>
    <row r="56" spans="1:30" s="255" customFormat="1" ht="144" customHeight="1">
      <c r="A56" s="207" t="s">
        <v>732</v>
      </c>
      <c r="B56" s="207" t="s">
        <v>706</v>
      </c>
      <c r="C56" s="207" t="s">
        <v>704</v>
      </c>
      <c r="D56" s="207" t="s">
        <v>645</v>
      </c>
      <c r="E56" s="207" t="s">
        <v>857</v>
      </c>
      <c r="F56" s="208">
        <v>1</v>
      </c>
      <c r="G56" s="209" t="s">
        <v>1386</v>
      </c>
      <c r="H56" s="207" t="s">
        <v>908</v>
      </c>
      <c r="I56" s="208" t="s">
        <v>89</v>
      </c>
      <c r="J56" s="207" t="s">
        <v>909</v>
      </c>
      <c r="K56" s="207" t="s">
        <v>1156</v>
      </c>
      <c r="L56" s="207" t="s">
        <v>911</v>
      </c>
      <c r="M56" s="164" t="s">
        <v>871</v>
      </c>
      <c r="N56" s="163">
        <v>2</v>
      </c>
      <c r="O56" s="163">
        <v>3</v>
      </c>
      <c r="P56" s="163">
        <f t="shared" si="0"/>
        <v>6</v>
      </c>
      <c r="Q56" s="164" t="str">
        <f t="shared" si="1"/>
        <v>Medio</v>
      </c>
      <c r="R56" s="163">
        <v>60</v>
      </c>
      <c r="S56" s="163">
        <f t="shared" si="2"/>
        <v>360</v>
      </c>
      <c r="T56" s="165" t="str">
        <f t="shared" si="3"/>
        <v>II</v>
      </c>
      <c r="U56" s="164" t="str">
        <f t="shared" si="4"/>
        <v>Aceptable con Control Especifico</v>
      </c>
      <c r="V56" s="207"/>
      <c r="W56" s="227"/>
      <c r="X56" s="207" t="str">
        <f t="shared" si="11"/>
        <v>Lesiones o enfermedades graves irreparables (Incapacidad permanente parcial o invalidez); pérdidas económicas altas.</v>
      </c>
      <c r="Y56" s="207" t="s">
        <v>79</v>
      </c>
      <c r="Z56" s="207" t="s">
        <v>1156</v>
      </c>
      <c r="AA56" s="207" t="s">
        <v>1156</v>
      </c>
      <c r="AB56" s="207" t="s">
        <v>1156</v>
      </c>
      <c r="AC56" s="207" t="s">
        <v>1336</v>
      </c>
      <c r="AD56" s="207" t="s">
        <v>1201</v>
      </c>
    </row>
    <row r="57" spans="1:30" s="255" customFormat="1" ht="144" customHeight="1">
      <c r="A57" s="207" t="s">
        <v>732</v>
      </c>
      <c r="B57" s="207" t="s">
        <v>706</v>
      </c>
      <c r="C57" s="207" t="s">
        <v>704</v>
      </c>
      <c r="D57" s="207" t="s">
        <v>645</v>
      </c>
      <c r="E57" s="207" t="s">
        <v>877</v>
      </c>
      <c r="F57" s="208">
        <v>1</v>
      </c>
      <c r="G57" s="209" t="s">
        <v>1386</v>
      </c>
      <c r="H57" s="207" t="s">
        <v>908</v>
      </c>
      <c r="I57" s="208" t="s">
        <v>89</v>
      </c>
      <c r="J57" s="207" t="s">
        <v>909</v>
      </c>
      <c r="K57" s="207" t="s">
        <v>874</v>
      </c>
      <c r="L57" s="207" t="s">
        <v>910</v>
      </c>
      <c r="M57" s="164" t="s">
        <v>871</v>
      </c>
      <c r="N57" s="163">
        <v>2</v>
      </c>
      <c r="O57" s="163">
        <v>3</v>
      </c>
      <c r="P57" s="163">
        <f t="shared" si="0"/>
        <v>6</v>
      </c>
      <c r="Q57" s="164" t="str">
        <f t="shared" si="1"/>
        <v>Medio</v>
      </c>
      <c r="R57" s="163">
        <v>25</v>
      </c>
      <c r="S57" s="163">
        <f t="shared" si="2"/>
        <v>150</v>
      </c>
      <c r="T57" s="165" t="str">
        <f t="shared" si="3"/>
        <v>II</v>
      </c>
      <c r="U57" s="164" t="str">
        <f t="shared" si="4"/>
        <v>Aceptable con Control Especifico</v>
      </c>
      <c r="V57" s="207"/>
      <c r="W57" s="227"/>
      <c r="X57" s="207" t="str">
        <f t="shared" si="11"/>
        <v>Lesiones o enfermedades con incapacidad laboral temporal; pérdidas económicas leves.</v>
      </c>
      <c r="Y57" s="207" t="s">
        <v>79</v>
      </c>
      <c r="Z57" s="207" t="s">
        <v>1156</v>
      </c>
      <c r="AA57" s="207" t="s">
        <v>1156</v>
      </c>
      <c r="AB57" s="207" t="s">
        <v>1156</v>
      </c>
      <c r="AC57" s="207" t="s">
        <v>1336</v>
      </c>
      <c r="AD57" s="207" t="s">
        <v>1201</v>
      </c>
    </row>
    <row r="58" spans="1:30" s="255" customFormat="1" ht="144" customHeight="1">
      <c r="A58" s="207" t="s">
        <v>732</v>
      </c>
      <c r="B58" s="207" t="s">
        <v>706</v>
      </c>
      <c r="C58" s="207" t="s">
        <v>704</v>
      </c>
      <c r="D58" s="207" t="s">
        <v>645</v>
      </c>
      <c r="E58" s="207" t="s">
        <v>878</v>
      </c>
      <c r="F58" s="208">
        <v>1</v>
      </c>
      <c r="G58" s="209" t="s">
        <v>1386</v>
      </c>
      <c r="H58" s="207" t="s">
        <v>908</v>
      </c>
      <c r="I58" s="208" t="s">
        <v>89</v>
      </c>
      <c r="J58" s="207" t="s">
        <v>909</v>
      </c>
      <c r="K58" s="207" t="s">
        <v>874</v>
      </c>
      <c r="L58" s="207" t="s">
        <v>910</v>
      </c>
      <c r="M58" s="164" t="s">
        <v>916</v>
      </c>
      <c r="N58" s="163">
        <v>2</v>
      </c>
      <c r="O58" s="163">
        <v>3</v>
      </c>
      <c r="P58" s="163">
        <f t="shared" ref="P58:P64" si="12">+N58*O58</f>
        <v>6</v>
      </c>
      <c r="Q58" s="164" t="str">
        <f t="shared" ref="Q58:Q66" si="13">IF(AND(P58&gt;=0,P58&lt;=4),"Bajo",IF(AND(P58&gt;=6,P58&lt;=8),"Medio",IF(AND(P58&gt;=10,P58&lt;=20),"Alto",IF(AND(P58&gt;=24,P58&lt;=40),"Muy alto"))))</f>
        <v>Medio</v>
      </c>
      <c r="R58" s="163">
        <v>60</v>
      </c>
      <c r="S58" s="163">
        <f t="shared" ref="S58:S64" si="14">+P58*R58</f>
        <v>360</v>
      </c>
      <c r="T58" s="165" t="str">
        <f t="shared" ref="T58:T66" si="15">IF(AND(S58&gt;=600,S58&lt;=4000),"I",IF(AND(S58&gt;=150,S58&lt;=500),"II",IF(AND(S58&gt;=40,S58&lt;=120),"III",IF(AND(S58&gt;=0,S58&lt;=39),"IV"))))</f>
        <v>II</v>
      </c>
      <c r="U58" s="164" t="str">
        <f t="shared" si="4"/>
        <v>Aceptable con Control Especifico</v>
      </c>
      <c r="V58" s="207"/>
      <c r="W58" s="227"/>
      <c r="X58" s="207" t="str">
        <f t="shared" si="11"/>
        <v>Lesiones o enfermedades graves irreparables (Incapacidad permanente parcial o invalidez); pérdidas económicas altas.</v>
      </c>
      <c r="Y58" s="207" t="s">
        <v>79</v>
      </c>
      <c r="Z58" s="207" t="s">
        <v>1156</v>
      </c>
      <c r="AA58" s="207" t="s">
        <v>1156</v>
      </c>
      <c r="AB58" s="207" t="s">
        <v>1156</v>
      </c>
      <c r="AC58" s="207" t="s">
        <v>1336</v>
      </c>
      <c r="AD58" s="207" t="s">
        <v>1201</v>
      </c>
    </row>
    <row r="59" spans="1:30" s="255" customFormat="1" ht="144" customHeight="1">
      <c r="A59" s="207" t="s">
        <v>613</v>
      </c>
      <c r="B59" s="207" t="s">
        <v>706</v>
      </c>
      <c r="C59" s="207" t="s">
        <v>704</v>
      </c>
      <c r="D59" s="207" t="s">
        <v>645</v>
      </c>
      <c r="E59" s="207" t="s">
        <v>857</v>
      </c>
      <c r="F59" s="208">
        <v>1</v>
      </c>
      <c r="G59" s="209" t="s">
        <v>1386</v>
      </c>
      <c r="H59" s="207" t="s">
        <v>908</v>
      </c>
      <c r="I59" s="208" t="s">
        <v>89</v>
      </c>
      <c r="J59" s="207" t="s">
        <v>909</v>
      </c>
      <c r="K59" s="207" t="s">
        <v>1156</v>
      </c>
      <c r="L59" s="207" t="s">
        <v>911</v>
      </c>
      <c r="M59" s="164" t="s">
        <v>871</v>
      </c>
      <c r="N59" s="163">
        <v>2</v>
      </c>
      <c r="O59" s="163">
        <v>3</v>
      </c>
      <c r="P59" s="163">
        <f t="shared" si="12"/>
        <v>6</v>
      </c>
      <c r="Q59" s="164" t="str">
        <f t="shared" si="13"/>
        <v>Medio</v>
      </c>
      <c r="R59" s="163">
        <v>60</v>
      </c>
      <c r="S59" s="163">
        <f t="shared" si="14"/>
        <v>360</v>
      </c>
      <c r="T59" s="165" t="str">
        <f t="shared" si="15"/>
        <v>II</v>
      </c>
      <c r="U59" s="164" t="str">
        <f t="shared" si="4"/>
        <v>Aceptable con Control Especifico</v>
      </c>
      <c r="V59" s="207"/>
      <c r="W59" s="227"/>
      <c r="X59" s="207" t="str">
        <f t="shared" si="11"/>
        <v>Lesiones o enfermedades graves irreparables (Incapacidad permanente parcial o invalidez); pérdidas económicas altas.</v>
      </c>
      <c r="Y59" s="207" t="s">
        <v>79</v>
      </c>
      <c r="Z59" s="207" t="s">
        <v>1156</v>
      </c>
      <c r="AA59" s="207" t="s">
        <v>1156</v>
      </c>
      <c r="AB59" s="207" t="s">
        <v>1156</v>
      </c>
      <c r="AC59" s="207" t="s">
        <v>1336</v>
      </c>
      <c r="AD59" s="207" t="s">
        <v>1201</v>
      </c>
    </row>
    <row r="60" spans="1:30" s="255" customFormat="1" ht="144" customHeight="1">
      <c r="A60" s="207" t="s">
        <v>732</v>
      </c>
      <c r="B60" s="207" t="s">
        <v>706</v>
      </c>
      <c r="C60" s="207" t="s">
        <v>704</v>
      </c>
      <c r="D60" s="207" t="s">
        <v>645</v>
      </c>
      <c r="E60" s="207" t="s">
        <v>819</v>
      </c>
      <c r="F60" s="208">
        <v>1</v>
      </c>
      <c r="G60" s="209" t="s">
        <v>1387</v>
      </c>
      <c r="H60" s="207" t="s">
        <v>941</v>
      </c>
      <c r="I60" s="208" t="s">
        <v>89</v>
      </c>
      <c r="J60" s="207" t="s">
        <v>937</v>
      </c>
      <c r="K60" s="207" t="s">
        <v>938</v>
      </c>
      <c r="L60" s="207" t="s">
        <v>824</v>
      </c>
      <c r="M60" s="164" t="s">
        <v>945</v>
      </c>
      <c r="N60" s="163">
        <v>2</v>
      </c>
      <c r="O60" s="163">
        <v>2</v>
      </c>
      <c r="P60" s="163">
        <f t="shared" si="12"/>
        <v>4</v>
      </c>
      <c r="Q60" s="164" t="str">
        <f t="shared" si="13"/>
        <v>Bajo</v>
      </c>
      <c r="R60" s="163">
        <v>25</v>
      </c>
      <c r="S60" s="163">
        <f t="shared" si="14"/>
        <v>100</v>
      </c>
      <c r="T60" s="165" t="str">
        <f t="shared" si="15"/>
        <v>III</v>
      </c>
      <c r="U60" s="164" t="str">
        <f t="shared" si="4"/>
        <v>Mejorable</v>
      </c>
      <c r="V60" s="207"/>
      <c r="W60" s="227"/>
      <c r="X60" s="207" t="str">
        <f t="shared" si="11"/>
        <v>Lesiones o enfermedades con incapacidad laboral temporal; pérdidas económicas leves.</v>
      </c>
      <c r="Y60" s="207" t="s">
        <v>79</v>
      </c>
      <c r="Z60" s="207" t="s">
        <v>1156</v>
      </c>
      <c r="AA60" s="207" t="s">
        <v>1156</v>
      </c>
      <c r="AB60" s="207" t="s">
        <v>1380</v>
      </c>
      <c r="AC60" s="207" t="s">
        <v>1377</v>
      </c>
      <c r="AD60" s="207" t="s">
        <v>1379</v>
      </c>
    </row>
    <row r="61" spans="1:30" s="255" customFormat="1" ht="144" customHeight="1">
      <c r="A61" s="207" t="s">
        <v>732</v>
      </c>
      <c r="B61" s="207" t="s">
        <v>706</v>
      </c>
      <c r="C61" s="207" t="s">
        <v>704</v>
      </c>
      <c r="D61" s="207" t="s">
        <v>645</v>
      </c>
      <c r="E61" s="207" t="s">
        <v>962</v>
      </c>
      <c r="F61" s="208">
        <v>1</v>
      </c>
      <c r="G61" s="209" t="s">
        <v>1389</v>
      </c>
      <c r="H61" s="207" t="s">
        <v>964</v>
      </c>
      <c r="I61" s="208" t="s">
        <v>89</v>
      </c>
      <c r="J61" s="207" t="s">
        <v>904</v>
      </c>
      <c r="K61" s="207" t="s">
        <v>966</v>
      </c>
      <c r="L61" s="207" t="s">
        <v>965</v>
      </c>
      <c r="M61" s="164" t="s">
        <v>967</v>
      </c>
      <c r="N61" s="163">
        <v>2</v>
      </c>
      <c r="O61" s="163">
        <v>1</v>
      </c>
      <c r="P61" s="163">
        <f t="shared" si="12"/>
        <v>2</v>
      </c>
      <c r="Q61" s="164" t="str">
        <f t="shared" si="13"/>
        <v>Bajo</v>
      </c>
      <c r="R61" s="163">
        <v>60</v>
      </c>
      <c r="S61" s="163">
        <f t="shared" si="14"/>
        <v>120</v>
      </c>
      <c r="T61" s="165" t="str">
        <f t="shared" si="15"/>
        <v>III</v>
      </c>
      <c r="U61" s="164" t="str">
        <f t="shared" si="4"/>
        <v>Mejorable</v>
      </c>
      <c r="V61" s="207"/>
      <c r="W61" s="227"/>
      <c r="X61" s="207" t="str">
        <f t="shared" si="11"/>
        <v>Lesiones o enfermedades graves irreparables (Incapacidad permanente parcial o invalidez); pérdidas económicas altas.</v>
      </c>
      <c r="Y61" s="207" t="s">
        <v>79</v>
      </c>
      <c r="Z61" s="207" t="s">
        <v>1156</v>
      </c>
      <c r="AA61" s="207" t="s">
        <v>1156</v>
      </c>
      <c r="AB61" s="207" t="s">
        <v>1378</v>
      </c>
      <c r="AC61" s="207" t="s">
        <v>1377</v>
      </c>
      <c r="AD61" s="207" t="s">
        <v>1379</v>
      </c>
    </row>
    <row r="62" spans="1:30" s="255" customFormat="1" ht="144" customHeight="1">
      <c r="A62" s="207" t="s">
        <v>732</v>
      </c>
      <c r="B62" s="207" t="s">
        <v>706</v>
      </c>
      <c r="C62" s="207" t="s">
        <v>704</v>
      </c>
      <c r="D62" s="207" t="s">
        <v>645</v>
      </c>
      <c r="E62" s="207" t="s">
        <v>962</v>
      </c>
      <c r="F62" s="208">
        <v>0</v>
      </c>
      <c r="G62" s="209" t="s">
        <v>1391</v>
      </c>
      <c r="H62" s="207" t="s">
        <v>972</v>
      </c>
      <c r="I62" s="208" t="s">
        <v>89</v>
      </c>
      <c r="J62" s="207" t="s">
        <v>963</v>
      </c>
      <c r="K62" s="207" t="s">
        <v>973</v>
      </c>
      <c r="L62" s="207" t="s">
        <v>974</v>
      </c>
      <c r="M62" s="164" t="s">
        <v>975</v>
      </c>
      <c r="N62" s="163">
        <v>2</v>
      </c>
      <c r="O62" s="163">
        <v>1</v>
      </c>
      <c r="P62" s="163">
        <f t="shared" si="12"/>
        <v>2</v>
      </c>
      <c r="Q62" s="164" t="str">
        <f t="shared" si="13"/>
        <v>Bajo</v>
      </c>
      <c r="R62" s="163">
        <v>100</v>
      </c>
      <c r="S62" s="163">
        <f t="shared" si="14"/>
        <v>200</v>
      </c>
      <c r="T62" s="165" t="str">
        <f t="shared" si="15"/>
        <v>II</v>
      </c>
      <c r="U62" s="164" t="str">
        <f t="shared" si="4"/>
        <v>Aceptable con Control Especifico</v>
      </c>
      <c r="V62" s="207"/>
      <c r="W62" s="227"/>
      <c r="X62" s="207" t="str">
        <f t="shared" si="11"/>
        <v>Posible muerte, situación crítica o catastrófica; pérdidas económicas muy altas.</v>
      </c>
      <c r="Y62" s="207" t="s">
        <v>79</v>
      </c>
      <c r="Z62" s="207" t="s">
        <v>1156</v>
      </c>
      <c r="AA62" s="207" t="s">
        <v>1156</v>
      </c>
      <c r="AB62" s="207" t="s">
        <v>1153</v>
      </c>
      <c r="AC62" s="207" t="s">
        <v>1376</v>
      </c>
      <c r="AD62" s="207">
        <v>0</v>
      </c>
    </row>
    <row r="63" spans="1:30" s="255" customFormat="1" ht="144" customHeight="1">
      <c r="A63" s="207" t="s">
        <v>732</v>
      </c>
      <c r="B63" s="207" t="s">
        <v>706</v>
      </c>
      <c r="C63" s="207" t="s">
        <v>704</v>
      </c>
      <c r="D63" s="207" t="s">
        <v>645</v>
      </c>
      <c r="E63" s="207" t="s">
        <v>1550</v>
      </c>
      <c r="F63" s="208">
        <v>1</v>
      </c>
      <c r="G63" s="211" t="s">
        <v>1470</v>
      </c>
      <c r="H63" s="164" t="s">
        <v>1551</v>
      </c>
      <c r="I63" s="163" t="s">
        <v>89</v>
      </c>
      <c r="J63" s="164" t="s">
        <v>1191</v>
      </c>
      <c r="K63" s="164" t="s">
        <v>1192</v>
      </c>
      <c r="L63" s="164" t="s">
        <v>1193</v>
      </c>
      <c r="M63" s="164" t="s">
        <v>690</v>
      </c>
      <c r="N63" s="163">
        <v>6</v>
      </c>
      <c r="O63" s="163">
        <v>3</v>
      </c>
      <c r="P63" s="163">
        <f>N63*O63</f>
        <v>18</v>
      </c>
      <c r="Q63" s="164" t="str">
        <f t="shared" si="13"/>
        <v>Alto</v>
      </c>
      <c r="R63" s="163">
        <v>25</v>
      </c>
      <c r="S63" s="163">
        <f>P63*R63</f>
        <v>450</v>
      </c>
      <c r="T63" s="165" t="str">
        <f t="shared" si="15"/>
        <v>II</v>
      </c>
      <c r="U63" s="164" t="str">
        <f t="shared" si="4"/>
        <v>Aceptable con Control Especifico</v>
      </c>
      <c r="V63" s="164">
        <v>58</v>
      </c>
      <c r="W63" s="227"/>
      <c r="X63" s="164" t="str">
        <f>IF(R63=100,"Posible muerte, situación crítica o catastrófica; pérdidas económicas muy altas.",IF(R63=60,"Lesiones o enfermedades graves irreparables (Incapacidad permanente parcial o invalidez); pérdidas económicas altas.",IF(R63=25,"Lesiones o enfermedades con incapacidad laboral temporal; pérdidas económicas leves.",IF(R63=10,"Lesiones o enfermedades que no requieren incapacidad; pérdidas económicas mínimas.","ERROR"))))</f>
        <v>Lesiones o enfermedades con incapacidad laboral temporal; pérdidas económicas leves.</v>
      </c>
      <c r="Y63" s="164" t="s">
        <v>79</v>
      </c>
      <c r="Z63" s="164" t="s">
        <v>1119</v>
      </c>
      <c r="AA63" s="164" t="s">
        <v>1119</v>
      </c>
      <c r="AB63" s="164" t="s">
        <v>1472</v>
      </c>
      <c r="AC63" s="164" t="s">
        <v>1473</v>
      </c>
      <c r="AD63" s="164" t="s">
        <v>1156</v>
      </c>
    </row>
    <row r="64" spans="1:30" s="255" customFormat="1" ht="144" customHeight="1">
      <c r="A64" s="207" t="s">
        <v>732</v>
      </c>
      <c r="B64" s="207" t="s">
        <v>706</v>
      </c>
      <c r="C64" s="207" t="s">
        <v>704</v>
      </c>
      <c r="D64" s="207" t="s">
        <v>645</v>
      </c>
      <c r="E64" s="207" t="s">
        <v>1325</v>
      </c>
      <c r="F64" s="208">
        <v>1</v>
      </c>
      <c r="G64" s="209" t="s">
        <v>1003</v>
      </c>
      <c r="H64" s="207" t="s">
        <v>1004</v>
      </c>
      <c r="I64" s="208" t="s">
        <v>89</v>
      </c>
      <c r="J64" s="207" t="s">
        <v>1327</v>
      </c>
      <c r="K64" s="207" t="s">
        <v>1156</v>
      </c>
      <c r="L64" s="207" t="s">
        <v>1156</v>
      </c>
      <c r="M64" s="164" t="s">
        <v>1329</v>
      </c>
      <c r="N64" s="163">
        <v>2</v>
      </c>
      <c r="O64" s="163">
        <v>2</v>
      </c>
      <c r="P64" s="163">
        <f t="shared" si="12"/>
        <v>4</v>
      </c>
      <c r="Q64" s="164" t="str">
        <f t="shared" si="13"/>
        <v>Bajo</v>
      </c>
      <c r="R64" s="163">
        <v>25</v>
      </c>
      <c r="S64" s="163">
        <f t="shared" si="14"/>
        <v>100</v>
      </c>
      <c r="T64" s="165" t="str">
        <f t="shared" si="15"/>
        <v>III</v>
      </c>
      <c r="U64" s="164" t="str">
        <f t="shared" si="4"/>
        <v>Mejorable</v>
      </c>
      <c r="V64" s="207"/>
      <c r="W64" s="227"/>
      <c r="X64" s="207" t="str">
        <f>IF(R64=100,"Posible muerte, situación crítica o catastrófica; pérdidas económicas muy altas.",IF(R64=60,"Lesiones o enfermedades graves irreparables (Incapacidad permanente parcial o invalidez); pérdidas económicas altas.",IF(R64=25,"Lesiones o enfermedades con incapacidad laboral temporal; pérdidas económicas leves.",IF(R64=10,"Lesiones o enfermedades que no requieren incapacidad; pérdidas económicas mínimas."))))</f>
        <v>Lesiones o enfermedades con incapacidad laboral temporal; pérdidas económicas leves.</v>
      </c>
      <c r="Y64" s="207" t="s">
        <v>79</v>
      </c>
      <c r="Z64" s="207" t="s">
        <v>1119</v>
      </c>
      <c r="AA64" s="207" t="s">
        <v>1119</v>
      </c>
      <c r="AB64" s="207" t="s">
        <v>1326</v>
      </c>
      <c r="AC64" s="207" t="s">
        <v>1328</v>
      </c>
      <c r="AD64" s="207" t="s">
        <v>1201</v>
      </c>
    </row>
    <row r="65" spans="1:30" s="255" customFormat="1" ht="144" customHeight="1">
      <c r="A65" s="207" t="s">
        <v>732</v>
      </c>
      <c r="B65" s="207" t="s">
        <v>706</v>
      </c>
      <c r="C65" s="207" t="s">
        <v>704</v>
      </c>
      <c r="D65" s="209" t="s">
        <v>645</v>
      </c>
      <c r="E65" s="207" t="s">
        <v>1406</v>
      </c>
      <c r="F65" s="208">
        <v>1</v>
      </c>
      <c r="G65" s="209" t="s">
        <v>1407</v>
      </c>
      <c r="H65" s="207" t="s">
        <v>1408</v>
      </c>
      <c r="I65" s="208" t="s">
        <v>89</v>
      </c>
      <c r="J65" s="207" t="s">
        <v>1409</v>
      </c>
      <c r="K65" s="207" t="s">
        <v>1156</v>
      </c>
      <c r="L65" s="207" t="s">
        <v>1410</v>
      </c>
      <c r="M65" s="207" t="s">
        <v>1147</v>
      </c>
      <c r="N65" s="163">
        <v>2</v>
      </c>
      <c r="O65" s="163">
        <v>4</v>
      </c>
      <c r="P65" s="163">
        <f>N65*O65</f>
        <v>8</v>
      </c>
      <c r="Q65" s="164" t="str">
        <f t="shared" si="13"/>
        <v>Medio</v>
      </c>
      <c r="R65" s="163">
        <v>10</v>
      </c>
      <c r="S65" s="163">
        <f>P65*R65</f>
        <v>80</v>
      </c>
      <c r="T65" s="165" t="str">
        <f t="shared" si="15"/>
        <v>III</v>
      </c>
      <c r="U65" s="164" t="str">
        <f t="shared" si="4"/>
        <v>Mejorable</v>
      </c>
      <c r="V65" s="207"/>
      <c r="W65" s="256"/>
      <c r="X65" s="207" t="s">
        <v>1411</v>
      </c>
      <c r="Y65" s="207" t="s">
        <v>79</v>
      </c>
      <c r="Z65" s="207" t="s">
        <v>1119</v>
      </c>
      <c r="AA65" s="207" t="s">
        <v>1119</v>
      </c>
      <c r="AB65" s="207" t="s">
        <v>1119</v>
      </c>
      <c r="AC65" s="207" t="s">
        <v>1412</v>
      </c>
      <c r="AD65" s="207" t="s">
        <v>1413</v>
      </c>
    </row>
    <row r="66" spans="1:30" s="255" customFormat="1" ht="144" customHeight="1">
      <c r="A66" s="207" t="s">
        <v>613</v>
      </c>
      <c r="B66" s="207" t="s">
        <v>706</v>
      </c>
      <c r="C66" s="207" t="s">
        <v>704</v>
      </c>
      <c r="D66" s="209" t="s">
        <v>645</v>
      </c>
      <c r="E66" s="207" t="s">
        <v>761</v>
      </c>
      <c r="F66" s="208">
        <v>0</v>
      </c>
      <c r="G66" s="209" t="s">
        <v>1407</v>
      </c>
      <c r="H66" s="207" t="s">
        <v>1414</v>
      </c>
      <c r="I66" s="208" t="s">
        <v>89</v>
      </c>
      <c r="J66" s="207" t="s">
        <v>1415</v>
      </c>
      <c r="K66" s="207" t="s">
        <v>1156</v>
      </c>
      <c r="L66" s="207" t="s">
        <v>1416</v>
      </c>
      <c r="M66" s="207" t="s">
        <v>1147</v>
      </c>
      <c r="N66" s="163">
        <v>2</v>
      </c>
      <c r="O66" s="163">
        <v>3</v>
      </c>
      <c r="P66" s="163">
        <f>N66*O66</f>
        <v>6</v>
      </c>
      <c r="Q66" s="164" t="str">
        <f t="shared" si="13"/>
        <v>Medio</v>
      </c>
      <c r="R66" s="163">
        <v>10</v>
      </c>
      <c r="S66" s="163">
        <f>P66*R66</f>
        <v>60</v>
      </c>
      <c r="T66" s="165" t="str">
        <f t="shared" si="15"/>
        <v>III</v>
      </c>
      <c r="U66" s="164" t="str">
        <f t="shared" si="4"/>
        <v>Mejorable</v>
      </c>
      <c r="V66" s="207"/>
      <c r="W66" s="256"/>
      <c r="X66" s="207" t="s">
        <v>1411</v>
      </c>
      <c r="Y66" s="207" t="s">
        <v>79</v>
      </c>
      <c r="Z66" s="207" t="s">
        <v>1119</v>
      </c>
      <c r="AA66" s="207" t="s">
        <v>1119</v>
      </c>
      <c r="AB66" s="207" t="s">
        <v>1119</v>
      </c>
      <c r="AC66" s="207" t="s">
        <v>1417</v>
      </c>
      <c r="AD66" s="207" t="s">
        <v>1413</v>
      </c>
    </row>
    <row r="67" spans="1:30" s="255" customFormat="1" ht="144" customHeight="1">
      <c r="A67" s="207" t="s">
        <v>613</v>
      </c>
      <c r="B67" s="207" t="s">
        <v>706</v>
      </c>
      <c r="C67" s="207" t="s">
        <v>704</v>
      </c>
      <c r="D67" s="209" t="s">
        <v>645</v>
      </c>
      <c r="E67" s="207" t="s">
        <v>761</v>
      </c>
      <c r="F67" s="208">
        <v>0</v>
      </c>
      <c r="G67" s="211" t="s">
        <v>1458</v>
      </c>
      <c r="H67" s="164" t="s">
        <v>1452</v>
      </c>
      <c r="I67" s="163" t="s">
        <v>88</v>
      </c>
      <c r="J67" s="211" t="s">
        <v>1044</v>
      </c>
      <c r="K67" s="164" t="s">
        <v>1117</v>
      </c>
      <c r="L67" s="163" t="s">
        <v>1117</v>
      </c>
      <c r="M67" s="211" t="s">
        <v>1595</v>
      </c>
      <c r="N67" s="163">
        <v>2</v>
      </c>
      <c r="O67" s="163">
        <v>3</v>
      </c>
      <c r="P67" s="163">
        <f t="shared" ref="P67:P76" si="16">N67*O67</f>
        <v>6</v>
      </c>
      <c r="Q67" s="164" t="str">
        <f t="shared" ref="Q67:Q76" si="17">IF(AND(P67&gt;=0,P67&lt;=4),"Bajo",IF(AND(P67&gt;=6,P67&lt;=8),"Medio",IF(AND(P67&gt;=10,P67&lt;=20),"Alto",IF(AND(P67&gt;=24,P67&lt;=40),"Muy alto","ERROR"))))</f>
        <v>Medio</v>
      </c>
      <c r="R67" s="163">
        <v>25</v>
      </c>
      <c r="S67" s="163">
        <f t="shared" ref="S67:S76" si="18">P67*R67</f>
        <v>150</v>
      </c>
      <c r="T67" s="165" t="str">
        <f t="shared" ref="T67:T76" si="19">IF(AND(S67&gt;=600,S67&lt;=4000),"I",IF(AND(S67&gt;=150,S67&lt;=500),"II",IF(AND(S67&gt;=40,S67&lt;=120),"III",IF(AND(S67&gt;=0,S67&lt;=39),"IV","ERROR"))))</f>
        <v>II</v>
      </c>
      <c r="U67" s="164" t="str">
        <f t="shared" si="4"/>
        <v>Aceptable con Control Especifico</v>
      </c>
      <c r="V67" s="164"/>
      <c r="W67" s="227"/>
      <c r="X67" s="164" t="str">
        <f t="shared" ref="X67:X76" si="20">IF(R67=100,"Posible muerte, situación crítica o catastrófica; pérdidas económicas muy altas.",IF(R67=60,"Lesiones o enfermedades graves irreparables (Incapacidad permanente parcial o invalidez); pérdidas económicas altas.",IF(R67=25,"Lesiones o enfermedades con incapacidad laboral temporal; pérdidas económicas leves.",IF(R67=10,"Lesiones o enfermedades que no requieren incapacidad; pérdidas económicas mínimas."))))</f>
        <v>Lesiones o enfermedades con incapacidad laboral temporal; pérdidas económicas leves.</v>
      </c>
      <c r="Y67" s="164" t="s">
        <v>79</v>
      </c>
      <c r="Z67" s="164" t="s">
        <v>1156</v>
      </c>
      <c r="AA67" s="164" t="s">
        <v>1156</v>
      </c>
      <c r="AB67" s="164" t="s">
        <v>1156</v>
      </c>
      <c r="AC67" s="164" t="s">
        <v>1164</v>
      </c>
      <c r="AD67" s="164" t="s">
        <v>1156</v>
      </c>
    </row>
    <row r="68" spans="1:30" s="255" customFormat="1" ht="144" customHeight="1">
      <c r="A68" s="207" t="s">
        <v>613</v>
      </c>
      <c r="B68" s="207" t="s">
        <v>706</v>
      </c>
      <c r="C68" s="207" t="s">
        <v>704</v>
      </c>
      <c r="D68" s="209" t="s">
        <v>645</v>
      </c>
      <c r="E68" s="207" t="s">
        <v>761</v>
      </c>
      <c r="F68" s="208">
        <v>0</v>
      </c>
      <c r="G68" s="211" t="s">
        <v>1459</v>
      </c>
      <c r="H68" s="164" t="s">
        <v>1453</v>
      </c>
      <c r="I68" s="163" t="s">
        <v>88</v>
      </c>
      <c r="J68" s="211" t="s">
        <v>1044</v>
      </c>
      <c r="K68" s="164" t="s">
        <v>1117</v>
      </c>
      <c r="L68" s="163" t="s">
        <v>1117</v>
      </c>
      <c r="M68" s="211" t="s">
        <v>1595</v>
      </c>
      <c r="N68" s="163">
        <v>2</v>
      </c>
      <c r="O68" s="163">
        <v>3</v>
      </c>
      <c r="P68" s="163">
        <f t="shared" si="16"/>
        <v>6</v>
      </c>
      <c r="Q68" s="164" t="str">
        <f t="shared" si="17"/>
        <v>Medio</v>
      </c>
      <c r="R68" s="163">
        <v>25</v>
      </c>
      <c r="S68" s="163">
        <f t="shared" si="18"/>
        <v>150</v>
      </c>
      <c r="T68" s="165" t="str">
        <f t="shared" si="19"/>
        <v>II</v>
      </c>
      <c r="U68" s="164" t="str">
        <f t="shared" si="4"/>
        <v>Aceptable con Control Especifico</v>
      </c>
      <c r="V68" s="164"/>
      <c r="W68" s="227"/>
      <c r="X68" s="164" t="str">
        <f t="shared" si="20"/>
        <v>Lesiones o enfermedades con incapacidad laboral temporal; pérdidas económicas leves.</v>
      </c>
      <c r="Y68" s="164" t="s">
        <v>79</v>
      </c>
      <c r="Z68" s="164" t="s">
        <v>1156</v>
      </c>
      <c r="AA68" s="164" t="s">
        <v>1156</v>
      </c>
      <c r="AB68" s="164" t="s">
        <v>1156</v>
      </c>
      <c r="AC68" s="164" t="s">
        <v>1164</v>
      </c>
      <c r="AD68" s="164" t="s">
        <v>1156</v>
      </c>
    </row>
    <row r="69" spans="1:30" s="255" customFormat="1" ht="144" customHeight="1">
      <c r="A69" s="207" t="s">
        <v>613</v>
      </c>
      <c r="B69" s="207" t="s">
        <v>706</v>
      </c>
      <c r="C69" s="207" t="s">
        <v>704</v>
      </c>
      <c r="D69" s="209" t="s">
        <v>645</v>
      </c>
      <c r="E69" s="207" t="s">
        <v>761</v>
      </c>
      <c r="F69" s="208">
        <v>0</v>
      </c>
      <c r="G69" s="211" t="s">
        <v>1460</v>
      </c>
      <c r="H69" s="164" t="s">
        <v>1526</v>
      </c>
      <c r="I69" s="163" t="s">
        <v>88</v>
      </c>
      <c r="J69" s="211" t="s">
        <v>1044</v>
      </c>
      <c r="K69" s="164" t="s">
        <v>1117</v>
      </c>
      <c r="L69" s="163" t="s">
        <v>1117</v>
      </c>
      <c r="M69" s="211" t="s">
        <v>1595</v>
      </c>
      <c r="N69" s="163">
        <v>2</v>
      </c>
      <c r="O69" s="163">
        <v>3</v>
      </c>
      <c r="P69" s="163">
        <f t="shared" si="16"/>
        <v>6</v>
      </c>
      <c r="Q69" s="164" t="str">
        <f t="shared" si="17"/>
        <v>Medio</v>
      </c>
      <c r="R69" s="163">
        <v>25</v>
      </c>
      <c r="S69" s="163">
        <f t="shared" si="18"/>
        <v>150</v>
      </c>
      <c r="T69" s="165" t="str">
        <f t="shared" si="19"/>
        <v>II</v>
      </c>
      <c r="U69" s="164" t="str">
        <f t="shared" si="4"/>
        <v>Aceptable con Control Especifico</v>
      </c>
      <c r="V69" s="164"/>
      <c r="W69" s="227"/>
      <c r="X69" s="164" t="str">
        <f t="shared" si="20"/>
        <v>Lesiones o enfermedades con incapacidad laboral temporal; pérdidas económicas leves.</v>
      </c>
      <c r="Y69" s="164" t="s">
        <v>79</v>
      </c>
      <c r="Z69" s="164" t="s">
        <v>1156</v>
      </c>
      <c r="AA69" s="164" t="s">
        <v>1156</v>
      </c>
      <c r="AB69" s="164" t="s">
        <v>1156</v>
      </c>
      <c r="AC69" s="164" t="s">
        <v>1164</v>
      </c>
      <c r="AD69" s="164" t="s">
        <v>1156</v>
      </c>
    </row>
    <row r="70" spans="1:30" s="255" customFormat="1" ht="144" customHeight="1">
      <c r="A70" s="207" t="s">
        <v>613</v>
      </c>
      <c r="B70" s="207" t="s">
        <v>706</v>
      </c>
      <c r="C70" s="207" t="s">
        <v>704</v>
      </c>
      <c r="D70" s="209" t="s">
        <v>645</v>
      </c>
      <c r="E70" s="207" t="s">
        <v>761</v>
      </c>
      <c r="F70" s="208">
        <v>0</v>
      </c>
      <c r="G70" s="211" t="s">
        <v>1461</v>
      </c>
      <c r="H70" s="164" t="s">
        <v>1527</v>
      </c>
      <c r="I70" s="163" t="s">
        <v>88</v>
      </c>
      <c r="J70" s="211" t="s">
        <v>1044</v>
      </c>
      <c r="K70" s="164" t="s">
        <v>1117</v>
      </c>
      <c r="L70" s="163" t="s">
        <v>1117</v>
      </c>
      <c r="M70" s="211" t="s">
        <v>1595</v>
      </c>
      <c r="N70" s="163">
        <v>2</v>
      </c>
      <c r="O70" s="163">
        <v>3</v>
      </c>
      <c r="P70" s="163">
        <f t="shared" si="16"/>
        <v>6</v>
      </c>
      <c r="Q70" s="164" t="str">
        <f t="shared" si="17"/>
        <v>Medio</v>
      </c>
      <c r="R70" s="163">
        <v>25</v>
      </c>
      <c r="S70" s="163">
        <f t="shared" si="18"/>
        <v>150</v>
      </c>
      <c r="T70" s="165" t="str">
        <f t="shared" si="19"/>
        <v>II</v>
      </c>
      <c r="U70" s="164" t="str">
        <f t="shared" si="4"/>
        <v>Aceptable con Control Especifico</v>
      </c>
      <c r="V70" s="164"/>
      <c r="W70" s="227"/>
      <c r="X70" s="164" t="str">
        <f t="shared" si="20"/>
        <v>Lesiones o enfermedades con incapacidad laboral temporal; pérdidas económicas leves.</v>
      </c>
      <c r="Y70" s="164" t="s">
        <v>79</v>
      </c>
      <c r="Z70" s="164" t="s">
        <v>1156</v>
      </c>
      <c r="AA70" s="164" t="s">
        <v>1156</v>
      </c>
      <c r="AB70" s="164" t="s">
        <v>1156</v>
      </c>
      <c r="AC70" s="164" t="s">
        <v>1164</v>
      </c>
      <c r="AD70" s="164" t="s">
        <v>1156</v>
      </c>
    </row>
    <row r="71" spans="1:30" s="255" customFormat="1" ht="144" customHeight="1">
      <c r="A71" s="207" t="s">
        <v>613</v>
      </c>
      <c r="B71" s="207" t="s">
        <v>706</v>
      </c>
      <c r="C71" s="207" t="s">
        <v>704</v>
      </c>
      <c r="D71" s="209" t="s">
        <v>645</v>
      </c>
      <c r="E71" s="207" t="s">
        <v>761</v>
      </c>
      <c r="F71" s="208">
        <v>0</v>
      </c>
      <c r="G71" s="211" t="s">
        <v>1462</v>
      </c>
      <c r="H71" s="164" t="s">
        <v>1528</v>
      </c>
      <c r="I71" s="163" t="s">
        <v>88</v>
      </c>
      <c r="J71" s="211" t="s">
        <v>1044</v>
      </c>
      <c r="K71" s="164" t="s">
        <v>1117</v>
      </c>
      <c r="L71" s="163" t="s">
        <v>1117</v>
      </c>
      <c r="M71" s="211" t="s">
        <v>1595</v>
      </c>
      <c r="N71" s="163">
        <v>2</v>
      </c>
      <c r="O71" s="163">
        <v>3</v>
      </c>
      <c r="P71" s="163">
        <f t="shared" si="16"/>
        <v>6</v>
      </c>
      <c r="Q71" s="164" t="str">
        <f t="shared" si="17"/>
        <v>Medio</v>
      </c>
      <c r="R71" s="163">
        <v>25</v>
      </c>
      <c r="S71" s="163">
        <f t="shared" si="18"/>
        <v>150</v>
      </c>
      <c r="T71" s="165" t="str">
        <f t="shared" si="19"/>
        <v>II</v>
      </c>
      <c r="U71" s="164" t="str">
        <f t="shared" si="4"/>
        <v>Aceptable con Control Especifico</v>
      </c>
      <c r="V71" s="164"/>
      <c r="W71" s="227"/>
      <c r="X71" s="164" t="str">
        <f t="shared" si="20"/>
        <v>Lesiones o enfermedades con incapacidad laboral temporal; pérdidas económicas leves.</v>
      </c>
      <c r="Y71" s="164" t="s">
        <v>79</v>
      </c>
      <c r="Z71" s="164" t="s">
        <v>1156</v>
      </c>
      <c r="AA71" s="164" t="s">
        <v>1156</v>
      </c>
      <c r="AB71" s="164" t="s">
        <v>1156</v>
      </c>
      <c r="AC71" s="164" t="s">
        <v>1164</v>
      </c>
      <c r="AD71" s="164" t="s">
        <v>1156</v>
      </c>
    </row>
    <row r="72" spans="1:30" s="255" customFormat="1" ht="144" customHeight="1">
      <c r="A72" s="207" t="s">
        <v>613</v>
      </c>
      <c r="B72" s="207" t="s">
        <v>706</v>
      </c>
      <c r="C72" s="207" t="s">
        <v>704</v>
      </c>
      <c r="D72" s="209" t="s">
        <v>645</v>
      </c>
      <c r="E72" s="207" t="s">
        <v>761</v>
      </c>
      <c r="F72" s="208">
        <v>0</v>
      </c>
      <c r="G72" s="211" t="s">
        <v>1463</v>
      </c>
      <c r="H72" s="164" t="s">
        <v>1529</v>
      </c>
      <c r="I72" s="163" t="s">
        <v>88</v>
      </c>
      <c r="J72" s="211" t="s">
        <v>1044</v>
      </c>
      <c r="K72" s="164" t="s">
        <v>1117</v>
      </c>
      <c r="L72" s="163" t="s">
        <v>1117</v>
      </c>
      <c r="M72" s="211" t="s">
        <v>1595</v>
      </c>
      <c r="N72" s="163">
        <v>2</v>
      </c>
      <c r="O72" s="163">
        <v>3</v>
      </c>
      <c r="P72" s="163">
        <f t="shared" si="16"/>
        <v>6</v>
      </c>
      <c r="Q72" s="164" t="str">
        <f t="shared" si="17"/>
        <v>Medio</v>
      </c>
      <c r="R72" s="163">
        <v>25</v>
      </c>
      <c r="S72" s="163">
        <f t="shared" si="18"/>
        <v>150</v>
      </c>
      <c r="T72" s="165" t="str">
        <f t="shared" si="19"/>
        <v>II</v>
      </c>
      <c r="U72" s="164" t="str">
        <f t="shared" si="4"/>
        <v>Aceptable con Control Especifico</v>
      </c>
      <c r="V72" s="164"/>
      <c r="W72" s="227"/>
      <c r="X72" s="164" t="str">
        <f t="shared" si="20"/>
        <v>Lesiones o enfermedades con incapacidad laboral temporal; pérdidas económicas leves.</v>
      </c>
      <c r="Y72" s="164" t="s">
        <v>79</v>
      </c>
      <c r="Z72" s="164" t="s">
        <v>1156</v>
      </c>
      <c r="AA72" s="164" t="s">
        <v>1156</v>
      </c>
      <c r="AB72" s="164" t="s">
        <v>1156</v>
      </c>
      <c r="AC72" s="164" t="s">
        <v>1164</v>
      </c>
      <c r="AD72" s="164" t="s">
        <v>1156</v>
      </c>
    </row>
    <row r="73" spans="1:30" s="255" customFormat="1" ht="144" customHeight="1">
      <c r="A73" s="207" t="s">
        <v>613</v>
      </c>
      <c r="B73" s="207" t="s">
        <v>706</v>
      </c>
      <c r="C73" s="207" t="s">
        <v>704</v>
      </c>
      <c r="D73" s="209" t="s">
        <v>645</v>
      </c>
      <c r="E73" s="207" t="s">
        <v>761</v>
      </c>
      <c r="F73" s="208">
        <v>0</v>
      </c>
      <c r="G73" s="211" t="s">
        <v>1464</v>
      </c>
      <c r="H73" s="164" t="s">
        <v>1482</v>
      </c>
      <c r="I73" s="163" t="s">
        <v>88</v>
      </c>
      <c r="J73" s="211" t="s">
        <v>1074</v>
      </c>
      <c r="K73" s="164" t="s">
        <v>1117</v>
      </c>
      <c r="L73" s="163" t="s">
        <v>1117</v>
      </c>
      <c r="M73" s="211" t="s">
        <v>1595</v>
      </c>
      <c r="N73" s="163">
        <v>2</v>
      </c>
      <c r="O73" s="163">
        <v>1</v>
      </c>
      <c r="P73" s="163">
        <f t="shared" si="16"/>
        <v>2</v>
      </c>
      <c r="Q73" s="164" t="str">
        <f t="shared" si="17"/>
        <v>Bajo</v>
      </c>
      <c r="R73" s="163">
        <v>60</v>
      </c>
      <c r="S73" s="163">
        <f t="shared" si="18"/>
        <v>120</v>
      </c>
      <c r="T73" s="165" t="str">
        <f t="shared" si="19"/>
        <v>III</v>
      </c>
      <c r="U73" s="164" t="str">
        <f t="shared" si="4"/>
        <v>Mejorable</v>
      </c>
      <c r="V73" s="164"/>
      <c r="W73" s="227"/>
      <c r="X73" s="164" t="str">
        <f t="shared" si="20"/>
        <v>Lesiones o enfermedades graves irreparables (Incapacidad permanente parcial o invalidez); pérdidas económicas altas.</v>
      </c>
      <c r="Y73" s="164" t="s">
        <v>79</v>
      </c>
      <c r="Z73" s="164" t="s">
        <v>1156</v>
      </c>
      <c r="AA73" s="164" t="s">
        <v>1156</v>
      </c>
      <c r="AB73" s="164" t="s">
        <v>1156</v>
      </c>
      <c r="AC73" s="164" t="s">
        <v>1165</v>
      </c>
      <c r="AD73" s="164" t="s">
        <v>1156</v>
      </c>
    </row>
    <row r="74" spans="1:30" s="255" customFormat="1" ht="144" customHeight="1">
      <c r="A74" s="207" t="s">
        <v>613</v>
      </c>
      <c r="B74" s="207" t="s">
        <v>706</v>
      </c>
      <c r="C74" s="207" t="s">
        <v>704</v>
      </c>
      <c r="D74" s="209" t="s">
        <v>645</v>
      </c>
      <c r="E74" s="207" t="s">
        <v>761</v>
      </c>
      <c r="F74" s="208">
        <v>0</v>
      </c>
      <c r="G74" s="211" t="s">
        <v>1465</v>
      </c>
      <c r="H74" s="164" t="s">
        <v>1483</v>
      </c>
      <c r="I74" s="163" t="s">
        <v>88</v>
      </c>
      <c r="J74" s="211" t="s">
        <v>1074</v>
      </c>
      <c r="K74" s="164" t="s">
        <v>1117</v>
      </c>
      <c r="L74" s="163" t="s">
        <v>1117</v>
      </c>
      <c r="M74" s="211" t="s">
        <v>1595</v>
      </c>
      <c r="N74" s="163">
        <v>2</v>
      </c>
      <c r="O74" s="163">
        <v>1</v>
      </c>
      <c r="P74" s="163">
        <f t="shared" si="16"/>
        <v>2</v>
      </c>
      <c r="Q74" s="164" t="str">
        <f t="shared" si="17"/>
        <v>Bajo</v>
      </c>
      <c r="R74" s="163">
        <v>60</v>
      </c>
      <c r="S74" s="163">
        <f t="shared" si="18"/>
        <v>120</v>
      </c>
      <c r="T74" s="165" t="str">
        <f t="shared" si="19"/>
        <v>III</v>
      </c>
      <c r="U74" s="164" t="str">
        <f>IF(AND(S74&gt;=600,S74&lt;=4000),"No Aceptable",IF(AND(S74&gt;=150,S74&lt;=500),"Aceptable con Control Especifico",IF(AND(S74&gt;=40,S74&lt;=120),"Mejorable",IF(AND(S74&gt;=0,S74&lt;=39),"Aceptable",))))</f>
        <v>Mejorable</v>
      </c>
      <c r="V74" s="164"/>
      <c r="W74" s="227"/>
      <c r="X74" s="164" t="str">
        <f t="shared" si="20"/>
        <v>Lesiones o enfermedades graves irreparables (Incapacidad permanente parcial o invalidez); pérdidas económicas altas.</v>
      </c>
      <c r="Y74" s="164" t="s">
        <v>79</v>
      </c>
      <c r="Z74" s="164" t="s">
        <v>1119</v>
      </c>
      <c r="AA74" s="164" t="s">
        <v>1119</v>
      </c>
      <c r="AB74" s="164" t="s">
        <v>1156</v>
      </c>
      <c r="AC74" s="164" t="s">
        <v>1166</v>
      </c>
      <c r="AD74" s="164" t="s">
        <v>1156</v>
      </c>
    </row>
    <row r="75" spans="1:30" s="255" customFormat="1" ht="144" customHeight="1">
      <c r="A75" s="207" t="s">
        <v>613</v>
      </c>
      <c r="B75" s="207" t="s">
        <v>706</v>
      </c>
      <c r="C75" s="207" t="s">
        <v>704</v>
      </c>
      <c r="D75" s="209" t="s">
        <v>645</v>
      </c>
      <c r="E75" s="207" t="s">
        <v>761</v>
      </c>
      <c r="F75" s="208">
        <v>0</v>
      </c>
      <c r="G75" s="211" t="s">
        <v>1525</v>
      </c>
      <c r="H75" s="164" t="s">
        <v>528</v>
      </c>
      <c r="I75" s="163" t="s">
        <v>89</v>
      </c>
      <c r="J75" s="211" t="s">
        <v>1100</v>
      </c>
      <c r="K75" s="164" t="s">
        <v>628</v>
      </c>
      <c r="L75" s="164" t="s">
        <v>697</v>
      </c>
      <c r="M75" s="164" t="s">
        <v>702</v>
      </c>
      <c r="N75" s="163">
        <v>2</v>
      </c>
      <c r="O75" s="163">
        <v>1</v>
      </c>
      <c r="P75" s="163">
        <f t="shared" si="16"/>
        <v>2</v>
      </c>
      <c r="Q75" s="164" t="str">
        <f t="shared" si="17"/>
        <v>Bajo</v>
      </c>
      <c r="R75" s="163">
        <v>60</v>
      </c>
      <c r="S75" s="163">
        <f t="shared" si="18"/>
        <v>120</v>
      </c>
      <c r="T75" s="165" t="str">
        <f t="shared" si="19"/>
        <v>III</v>
      </c>
      <c r="U75" s="164" t="str">
        <f>IF(AND(S75&gt;=600,S75&lt;=4000),"No Aceptable",IF(AND(S75&gt;=150,S75&lt;=500),"Aceptable con Control Especifico",IF(AND(S75&gt;=40,S75&lt;=120),"Mejorable",IF(AND(S75&gt;=0,S75&lt;=39),"Aceptable",))))</f>
        <v>Mejorable</v>
      </c>
      <c r="V75" s="164"/>
      <c r="W75" s="227"/>
      <c r="X75" s="164" t="str">
        <f t="shared" si="20"/>
        <v>Lesiones o enfermedades graves irreparables (Incapacidad permanente parcial o invalidez); pérdidas económicas altas.</v>
      </c>
      <c r="Y75" s="164" t="s">
        <v>79</v>
      </c>
      <c r="Z75" s="164" t="s">
        <v>1119</v>
      </c>
      <c r="AA75" s="164" t="s">
        <v>1119</v>
      </c>
      <c r="AB75" s="164" t="s">
        <v>1153</v>
      </c>
      <c r="AC75" s="164" t="s">
        <v>1154</v>
      </c>
      <c r="AD75" s="164" t="s">
        <v>1119</v>
      </c>
    </row>
    <row r="76" spans="1:30" s="255" customFormat="1" ht="144" customHeight="1">
      <c r="A76" s="207" t="s">
        <v>613</v>
      </c>
      <c r="B76" s="207" t="s">
        <v>706</v>
      </c>
      <c r="C76" s="207" t="s">
        <v>704</v>
      </c>
      <c r="D76" s="209" t="s">
        <v>645</v>
      </c>
      <c r="E76" s="207" t="s">
        <v>761</v>
      </c>
      <c r="F76" s="208">
        <v>0</v>
      </c>
      <c r="G76" s="211" t="s">
        <v>1525</v>
      </c>
      <c r="H76" s="164" t="s">
        <v>537</v>
      </c>
      <c r="I76" s="163" t="s">
        <v>89</v>
      </c>
      <c r="J76" s="211" t="s">
        <v>1101</v>
      </c>
      <c r="K76" s="164" t="s">
        <v>628</v>
      </c>
      <c r="L76" s="164" t="s">
        <v>697</v>
      </c>
      <c r="M76" s="164" t="s">
        <v>702</v>
      </c>
      <c r="N76" s="163">
        <v>6</v>
      </c>
      <c r="O76" s="163">
        <v>1</v>
      </c>
      <c r="P76" s="163">
        <f t="shared" si="16"/>
        <v>6</v>
      </c>
      <c r="Q76" s="164" t="str">
        <f t="shared" si="17"/>
        <v>Medio</v>
      </c>
      <c r="R76" s="163">
        <v>60</v>
      </c>
      <c r="S76" s="163">
        <f t="shared" si="18"/>
        <v>360</v>
      </c>
      <c r="T76" s="165" t="str">
        <f t="shared" si="19"/>
        <v>II</v>
      </c>
      <c r="U76" s="164" t="str">
        <f>IF(AND(S76&gt;=600,S76&lt;=4000),"No Aceptable",IF(AND(S76&gt;=150,S76&lt;=500),"Aceptable con Control Especifico",IF(AND(S76&gt;=40,S76&lt;=120),"Mejorable",IF(AND(S76&gt;=0,S76&lt;=39),"Aceptable",))))</f>
        <v>Aceptable con Control Especifico</v>
      </c>
      <c r="V76" s="164"/>
      <c r="W76" s="227"/>
      <c r="X76" s="164" t="str">
        <f t="shared" si="20"/>
        <v>Lesiones o enfermedades graves irreparables (Incapacidad permanente parcial o invalidez); pérdidas económicas altas.</v>
      </c>
      <c r="Y76" s="164" t="s">
        <v>79</v>
      </c>
      <c r="Z76" s="164" t="s">
        <v>1119</v>
      </c>
      <c r="AA76" s="164" t="s">
        <v>1119</v>
      </c>
      <c r="AB76" s="164" t="s">
        <v>1153</v>
      </c>
      <c r="AC76" s="164" t="s">
        <v>1154</v>
      </c>
      <c r="AD76" s="164" t="s">
        <v>1119</v>
      </c>
    </row>
  </sheetData>
  <autoFilter ref="A8:AC76"/>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32">
    <cfRule type="cellIs" dxfId="187" priority="238" stopIfTrue="1" operator="equal">
      <formula>"ALTO"</formula>
    </cfRule>
    <cfRule type="cellIs" dxfId="186" priority="239" stopIfTrue="1" operator="equal">
      <formula>"MEDIO"</formula>
    </cfRule>
    <cfRule type="cellIs" dxfId="185" priority="240" stopIfTrue="1" operator="equal">
      <formula>"BAJO"</formula>
    </cfRule>
  </conditionalFormatting>
  <conditionalFormatting sqref="Q9:Q76">
    <cfRule type="cellIs" dxfId="184" priority="9" stopIfTrue="1" operator="equal">
      <formula>"MUY ALTO"</formula>
    </cfRule>
  </conditionalFormatting>
  <conditionalFormatting sqref="Q33:Q39">
    <cfRule type="cellIs" dxfId="183" priority="70" stopIfTrue="1" operator="equal">
      <formula>"ALTO"</formula>
    </cfRule>
  </conditionalFormatting>
  <conditionalFormatting sqref="Q33:Q62">
    <cfRule type="cellIs" dxfId="182" priority="71" stopIfTrue="1" operator="equal">
      <formula>"MEDIO"</formula>
    </cfRule>
    <cfRule type="cellIs" dxfId="181" priority="72" stopIfTrue="1" operator="equal">
      <formula>"BAJO"</formula>
    </cfRule>
  </conditionalFormatting>
  <conditionalFormatting sqref="Q40:Q66">
    <cfRule type="cellIs" dxfId="180" priority="46" stopIfTrue="1" operator="equal">
      <formula>"ALTO"</formula>
    </cfRule>
  </conditionalFormatting>
  <conditionalFormatting sqref="Q63:Q66">
    <cfRule type="cellIs" dxfId="179" priority="47" stopIfTrue="1" operator="equal">
      <formula>"MEDIO"</formula>
    </cfRule>
    <cfRule type="cellIs" dxfId="178" priority="48" stopIfTrue="1" operator="equal">
      <formula>"BAJO"</formula>
    </cfRule>
  </conditionalFormatting>
  <conditionalFormatting sqref="Q67:Q76">
    <cfRule type="cellIs" dxfId="177" priority="10" stopIfTrue="1" operator="equal">
      <formula>"ALTO"</formula>
    </cfRule>
    <cfRule type="cellIs" dxfId="176" priority="11" stopIfTrue="1" operator="equal">
      <formula>"MEDIO"</formula>
    </cfRule>
    <cfRule type="cellIs" dxfId="175" priority="12" stopIfTrue="1" operator="equal">
      <formula>"BAJO"</formula>
    </cfRule>
  </conditionalFormatting>
  <conditionalFormatting sqref="T9:T32">
    <cfRule type="cellIs" dxfId="174" priority="235" stopIfTrue="1" operator="equal">
      <formula>"II"</formula>
    </cfRule>
    <cfRule type="cellIs" dxfId="173" priority="236" stopIfTrue="1" operator="equal">
      <formula>"III"</formula>
    </cfRule>
  </conditionalFormatting>
  <conditionalFormatting sqref="T9:T76">
    <cfRule type="cellIs" dxfId="172" priority="5" stopIfTrue="1" operator="equal">
      <formula>"IV"</formula>
    </cfRule>
    <cfRule type="cellIs" dxfId="171" priority="6" stopIfTrue="1" operator="equal">
      <formula>"I"</formula>
    </cfRule>
  </conditionalFormatting>
  <conditionalFormatting sqref="T33:T39">
    <cfRule type="cellIs" dxfId="170" priority="67" stopIfTrue="1" operator="equal">
      <formula>"II"</formula>
    </cfRule>
    <cfRule type="cellIs" dxfId="169" priority="68" stopIfTrue="1" operator="equal">
      <formula>"III"</formula>
    </cfRule>
  </conditionalFormatting>
  <conditionalFormatting sqref="T40:T76">
    <cfRule type="cellIs" dxfId="168" priority="7" stopIfTrue="1" operator="equal">
      <formula>"II"</formula>
    </cfRule>
    <cfRule type="cellIs" dxfId="167" priority="8" stopIfTrue="1" operator="equal">
      <formula>"III"</formula>
    </cfRule>
  </conditionalFormatting>
  <conditionalFormatting sqref="U9:U76">
    <cfRule type="cellIs" dxfId="166" priority="229" stopIfTrue="1" operator="equal">
      <formula>"Mejorable, Mejorar el control existente"</formula>
    </cfRule>
    <cfRule type="cellIs" dxfId="165" priority="230" stopIfTrue="1" operator="equal">
      <formula>"No Aceptable o Aceptable con control especifico, Corregir o adoptar medidas de control "</formula>
    </cfRule>
    <cfRule type="cellIs" dxfId="164" priority="231" stopIfTrue="1" operator="equal">
      <formula>"Aceptable, No intervenir, salvo que un análisis más preciso lo justifique"</formula>
    </cfRule>
    <cfRule type="cellIs" dxfId="163" priority="232" stopIfTrue="1" operator="equal">
      <formula>"No Aceptable, Situación crítica, corrección urgente"</formula>
    </cfRule>
  </conditionalFormatting>
  <dataValidations count="6">
    <dataValidation type="list" allowBlank="1" showInputMessage="1" showErrorMessage="1" sqref="N9:N11 N13:N32 N41:N64 N67:N76">
      <formula1>"0,1, 2, 6, 10"</formula1>
    </dataValidation>
    <dataValidation type="list" allowBlank="1" showInputMessage="1" showErrorMessage="1" sqref="N65:N66 N12 N33:N40">
      <formula1>"1, 2, 6, 10"</formula1>
    </dataValidation>
    <dataValidation type="list" allowBlank="1" showInputMessage="1" showErrorMessage="1" sqref="F9:F76">
      <formula1>"0, 1"</formula1>
    </dataValidation>
    <dataValidation type="list" allowBlank="1" showInputMessage="1" showErrorMessage="1" sqref="I9:I74">
      <formula1>"Enfermedad Laboral., Accidente de Trabajo."</formula1>
    </dataValidation>
    <dataValidation type="list" allowBlank="1" showInputMessage="1" showErrorMessage="1" sqref="O9:O66">
      <formula1>"1, 2, 3, 4"</formula1>
    </dataValidation>
    <dataValidation type="list" allowBlank="1" showInputMessage="1" showErrorMessage="1" sqref="R9:R66">
      <formula1>"10, 25, 60, 100"</formula1>
    </dataValidation>
  </dataValidations>
  <pageMargins left="0.63" right="0.49" top="0.49" bottom="0.74803149606299213" header="0.19" footer="0.26"/>
  <pageSetup scale="2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IV45"/>
  <sheetViews>
    <sheetView showGridLines="0" zoomScale="70" zoomScaleNormal="70" zoomScaleSheetLayoutView="50" workbookViewId="0">
      <pane xSplit="9" ySplit="8" topLeftCell="O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9" style="54" hidden="1" customWidth="1"/>
    <col min="23" max="23" width="19.7109375" style="55" hidden="1" customWidth="1"/>
    <col min="24" max="24" width="16.7109375" style="55" customWidth="1"/>
    <col min="25" max="25" width="14.28515625" style="46" customWidth="1"/>
    <col min="26" max="26" width="13.7109375" style="46" customWidth="1"/>
    <col min="27" max="27" width="29.7109375" style="46" customWidth="1"/>
    <col min="28" max="28" width="44.42578125" style="46" customWidth="1"/>
    <col min="29" max="29" width="25.140625" style="46" customWidth="1"/>
    <col min="30" max="30" width="16.42578125" style="46" customWidth="1"/>
    <col min="31" max="16384" width="9.140625" style="46"/>
  </cols>
  <sheetData>
    <row r="1" spans="1:256"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56"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56"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56"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56" s="79" customFormat="1" ht="17.25">
      <c r="A5" s="380"/>
      <c r="B5" s="380"/>
      <c r="C5" s="374" t="s">
        <v>97</v>
      </c>
      <c r="D5" s="374"/>
      <c r="E5" s="374"/>
      <c r="F5" s="374"/>
      <c r="G5" s="374"/>
      <c r="H5" s="374"/>
      <c r="I5" s="374"/>
      <c r="J5" s="370">
        <v>6</v>
      </c>
      <c r="K5" s="370"/>
      <c r="L5" s="370"/>
      <c r="M5" s="370"/>
      <c r="N5" s="370"/>
      <c r="O5" s="370"/>
      <c r="P5" s="370"/>
      <c r="Q5" s="370"/>
      <c r="R5" s="371">
        <v>46213</v>
      </c>
      <c r="S5" s="370"/>
      <c r="T5" s="370"/>
      <c r="U5" s="370"/>
      <c r="V5" s="370"/>
      <c r="W5" s="370"/>
      <c r="X5" s="370"/>
      <c r="Y5" s="374" t="s">
        <v>1663</v>
      </c>
      <c r="Z5" s="374"/>
      <c r="AA5" s="373"/>
      <c r="AB5" s="373"/>
      <c r="AC5" s="373"/>
      <c r="AD5" s="373"/>
    </row>
    <row r="6" spans="1:256" s="79" customFormat="1" ht="17.45" customHeight="1">
      <c r="A6" s="377" t="s">
        <v>1594</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56" s="232" customFormat="1" ht="30">
      <c r="A7" s="236" t="s">
        <v>622</v>
      </c>
      <c r="B7" s="236" t="s">
        <v>623</v>
      </c>
      <c r="C7" s="236" t="s">
        <v>55</v>
      </c>
      <c r="D7" s="236" t="s">
        <v>80</v>
      </c>
      <c r="E7" s="236" t="s">
        <v>56</v>
      </c>
      <c r="F7" s="236" t="s">
        <v>57</v>
      </c>
      <c r="G7" s="375" t="s">
        <v>81</v>
      </c>
      <c r="H7" s="375"/>
      <c r="I7" s="375" t="s">
        <v>58</v>
      </c>
      <c r="J7" s="375"/>
      <c r="K7" s="375" t="s">
        <v>59</v>
      </c>
      <c r="L7" s="375"/>
      <c r="M7" s="375"/>
      <c r="N7" s="375" t="s">
        <v>82</v>
      </c>
      <c r="O7" s="375"/>
      <c r="P7" s="375"/>
      <c r="Q7" s="375"/>
      <c r="R7" s="375"/>
      <c r="S7" s="375"/>
      <c r="T7" s="375"/>
      <c r="U7" s="236" t="s">
        <v>60</v>
      </c>
      <c r="V7" s="375" t="s">
        <v>61</v>
      </c>
      <c r="W7" s="375"/>
      <c r="X7" s="375"/>
      <c r="Y7" s="340" t="s">
        <v>83</v>
      </c>
      <c r="Z7" s="340"/>
      <c r="AA7" s="340"/>
      <c r="AB7" s="340"/>
      <c r="AC7" s="340"/>
      <c r="AD7" s="340"/>
    </row>
    <row r="8" spans="1:256" s="148" customFormat="1" ht="35.25"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26" t="s">
        <v>87</v>
      </c>
      <c r="W8" s="226" t="s">
        <v>1587</v>
      </c>
      <c r="X8" s="212" t="s">
        <v>2</v>
      </c>
      <c r="Y8" s="212" t="s">
        <v>73</v>
      </c>
      <c r="Z8" s="212" t="s">
        <v>74</v>
      </c>
      <c r="AA8" s="212" t="s">
        <v>75</v>
      </c>
      <c r="AB8" s="212" t="s">
        <v>76</v>
      </c>
      <c r="AC8" s="212" t="s">
        <v>77</v>
      </c>
      <c r="AD8" s="212" t="s">
        <v>0</v>
      </c>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row>
    <row r="9" spans="1:256" s="71" customFormat="1" ht="162.75" customHeight="1">
      <c r="A9" s="207" t="s">
        <v>613</v>
      </c>
      <c r="B9" s="215" t="s">
        <v>997</v>
      </c>
      <c r="C9" s="207" t="s">
        <v>704</v>
      </c>
      <c r="D9" s="207" t="s">
        <v>831</v>
      </c>
      <c r="E9" s="207" t="s">
        <v>924</v>
      </c>
      <c r="F9" s="208">
        <v>0</v>
      </c>
      <c r="G9" s="209" t="s">
        <v>922</v>
      </c>
      <c r="H9" s="207" t="s">
        <v>929</v>
      </c>
      <c r="I9" s="208" t="s">
        <v>89</v>
      </c>
      <c r="J9" s="207" t="s">
        <v>928</v>
      </c>
      <c r="K9" s="207" t="s">
        <v>926</v>
      </c>
      <c r="L9" s="207" t="s">
        <v>707</v>
      </c>
      <c r="M9" s="164" t="s">
        <v>933</v>
      </c>
      <c r="N9" s="163">
        <v>2</v>
      </c>
      <c r="O9" s="163">
        <v>1</v>
      </c>
      <c r="P9" s="163">
        <f t="shared" ref="P9:P35" si="0">+N9*O9</f>
        <v>2</v>
      </c>
      <c r="Q9" s="164" t="str">
        <f t="shared" ref="Q9:Q35" si="1">IF(AND(P9&gt;=0,P9&lt;=4),"Bajo",IF(AND(P9&gt;=6,P9&lt;=8),"Medio",IF(AND(P9&gt;=10,P9&lt;=20),"Alto",IF(AND(P9&gt;=24,P9&lt;=40),"Muy alto"))))</f>
        <v>Bajo</v>
      </c>
      <c r="R9" s="163">
        <v>25</v>
      </c>
      <c r="S9" s="163">
        <f t="shared" ref="S9:S35" si="2">+P9*R9</f>
        <v>50</v>
      </c>
      <c r="T9" s="165" t="str">
        <f t="shared" ref="T9:T35" si="3">IF(AND(S9&gt;=600,S9&lt;=4000),"I",IF(AND(S9&gt;=150,S9&lt;=500),"II",IF(AND(S9&gt;=40,S9&lt;=120),"III",IF(AND(S9&gt;=0,S9&lt;=39),"IV"))))</f>
        <v>III</v>
      </c>
      <c r="U9" s="164" t="str">
        <f>IF(AND(S9&gt;=600,S9&lt;=4000),"No Aceptable",IF(AND(S9&gt;=150,S9&lt;=500),"Aceptable con Control Especifico",IF(AND(S9&gt;=40,S9&lt;=120),"Mejorable",IF(AND(S9&gt;=0,S9&lt;=39),"Aceptable",))))</f>
        <v>Mejorable</v>
      </c>
      <c r="V9" s="207"/>
      <c r="W9" s="229"/>
      <c r="X9" s="207" t="str">
        <f t="shared" ref="X9:X21" si="4">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con incapacidad laboral temporal; pérdidas económicas leves.</v>
      </c>
      <c r="Y9" s="207" t="s">
        <v>79</v>
      </c>
      <c r="Z9" s="207" t="s">
        <v>1156</v>
      </c>
      <c r="AA9" s="207" t="s">
        <v>1156</v>
      </c>
      <c r="AB9" s="207" t="s">
        <v>1156</v>
      </c>
      <c r="AC9" s="207" t="s">
        <v>1346</v>
      </c>
      <c r="AD9" s="207" t="s">
        <v>1345</v>
      </c>
    </row>
    <row r="10" spans="1:256" ht="162.75" customHeight="1">
      <c r="A10" s="207" t="s">
        <v>613</v>
      </c>
      <c r="B10" s="207" t="s">
        <v>925</v>
      </c>
      <c r="C10" s="207" t="s">
        <v>704</v>
      </c>
      <c r="D10" s="207" t="s">
        <v>831</v>
      </c>
      <c r="E10" s="207" t="s">
        <v>923</v>
      </c>
      <c r="F10" s="208">
        <v>0</v>
      </c>
      <c r="G10" s="209" t="s">
        <v>922</v>
      </c>
      <c r="H10" s="207" t="s">
        <v>931</v>
      </c>
      <c r="I10" s="208" t="s">
        <v>89</v>
      </c>
      <c r="J10" s="207" t="s">
        <v>927</v>
      </c>
      <c r="K10" s="207" t="s">
        <v>926</v>
      </c>
      <c r="L10" s="207" t="s">
        <v>707</v>
      </c>
      <c r="M10" s="164" t="s">
        <v>1566</v>
      </c>
      <c r="N10" s="163">
        <v>2</v>
      </c>
      <c r="O10" s="163">
        <v>1</v>
      </c>
      <c r="P10" s="163">
        <f>+N10*O10</f>
        <v>2</v>
      </c>
      <c r="Q10" s="164" t="str">
        <f>IF(AND(P10&gt;=0,P10&lt;=4),"Bajo",IF(AND(P10&gt;=6,P10&lt;=8),"Medio",IF(AND(P10&gt;=10,P10&lt;=20),"Alto",IF(AND(P10&gt;=24,P10&lt;=40),"Muy alto"))))</f>
        <v>Bajo</v>
      </c>
      <c r="R10" s="163">
        <v>60</v>
      </c>
      <c r="S10" s="163">
        <f>+P10*R10</f>
        <v>120</v>
      </c>
      <c r="T10" s="165" t="str">
        <f>IF(AND(S10&gt;=600,S10&lt;=4000),"I",IF(AND(S10&gt;=150,S10&lt;=500),"II",IF(AND(S10&gt;=40,S10&lt;=120),"III",IF(AND(S10&gt;=0,S10&lt;=39),"IV"))))</f>
        <v>III</v>
      </c>
      <c r="U10" s="164" t="str">
        <f t="shared" ref="U10:U45" si="5">IF(AND(S10&gt;=600,S10&lt;=4000),"No Aceptable",IF(AND(S10&gt;=150,S10&lt;=500),"Aceptable con Control Especifico",IF(AND(S10&gt;=40,S10&lt;=120),"Mejorable",IF(AND(S10&gt;=0,S10&lt;=39),"Aceptable",))))</f>
        <v>Mejorable</v>
      </c>
      <c r="V10" s="207"/>
      <c r="W10" s="222"/>
      <c r="X10" s="207" t="str">
        <f t="shared" si="4"/>
        <v>Lesiones o enfermedades graves irreparables (Incapacidad permanente parcial o invalidez); pérdidas económicas altas.</v>
      </c>
      <c r="Y10" s="207" t="s">
        <v>79</v>
      </c>
      <c r="Z10" s="207" t="s">
        <v>1156</v>
      </c>
      <c r="AA10" s="207" t="s">
        <v>1156</v>
      </c>
      <c r="AB10" s="207" t="s">
        <v>1156</v>
      </c>
      <c r="AC10" s="207" t="s">
        <v>934</v>
      </c>
      <c r="AD10" s="207" t="s">
        <v>1201</v>
      </c>
    </row>
    <row r="11" spans="1:256" ht="162.75" customHeight="1">
      <c r="A11" s="207" t="s">
        <v>613</v>
      </c>
      <c r="B11" s="207" t="s">
        <v>925</v>
      </c>
      <c r="C11" s="207" t="s">
        <v>704</v>
      </c>
      <c r="D11" s="207" t="s">
        <v>831</v>
      </c>
      <c r="E11" s="207" t="s">
        <v>923</v>
      </c>
      <c r="F11" s="208">
        <v>0</v>
      </c>
      <c r="G11" s="209" t="s">
        <v>922</v>
      </c>
      <c r="H11" s="207" t="s">
        <v>930</v>
      </c>
      <c r="I11" s="208" t="s">
        <v>89</v>
      </c>
      <c r="J11" s="207" t="s">
        <v>928</v>
      </c>
      <c r="K11" s="207" t="s">
        <v>926</v>
      </c>
      <c r="L11" s="207" t="s">
        <v>707</v>
      </c>
      <c r="M11" s="164" t="s">
        <v>932</v>
      </c>
      <c r="N11" s="163">
        <v>2</v>
      </c>
      <c r="O11" s="163">
        <v>1</v>
      </c>
      <c r="P11" s="163">
        <f>+N11*O11</f>
        <v>2</v>
      </c>
      <c r="Q11" s="164" t="str">
        <f>IF(AND(P11&gt;=0,P11&lt;=4),"Bajo",IF(AND(P11&gt;=6,P11&lt;=8),"Medio",IF(AND(P11&gt;=10,P11&lt;=20),"Alto",IF(AND(P11&gt;=24,P11&lt;=40),"Muy alto"))))</f>
        <v>Bajo</v>
      </c>
      <c r="R11" s="163">
        <v>25</v>
      </c>
      <c r="S11" s="163">
        <f>+P11*R11</f>
        <v>50</v>
      </c>
      <c r="T11" s="165" t="str">
        <f>IF(AND(S11&gt;=600,S11&lt;=4000),"I",IF(AND(S11&gt;=150,S11&lt;=500),"II",IF(AND(S11&gt;=40,S11&lt;=120),"III",IF(AND(S11&gt;=0,S11&lt;=39),"IV"))))</f>
        <v>III</v>
      </c>
      <c r="U11" s="164" t="str">
        <f t="shared" si="5"/>
        <v>Mejorable</v>
      </c>
      <c r="V11" s="207"/>
      <c r="W11" s="222"/>
      <c r="X11" s="207" t="str">
        <f t="shared" si="4"/>
        <v>Lesiones o enfermedades con incapacidad laboral temporal; pérdidas económicas leves.</v>
      </c>
      <c r="Y11" s="207" t="s">
        <v>79</v>
      </c>
      <c r="Z11" s="207" t="s">
        <v>1156</v>
      </c>
      <c r="AA11" s="207" t="s">
        <v>1156</v>
      </c>
      <c r="AB11" s="207" t="s">
        <v>1156</v>
      </c>
      <c r="AC11" s="207" t="s">
        <v>935</v>
      </c>
      <c r="AD11" s="207" t="s">
        <v>1347</v>
      </c>
    </row>
    <row r="12" spans="1:256" ht="162.75" customHeight="1">
      <c r="A12" s="207" t="s">
        <v>613</v>
      </c>
      <c r="B12" s="207" t="s">
        <v>925</v>
      </c>
      <c r="C12" s="207" t="s">
        <v>704</v>
      </c>
      <c r="D12" s="207" t="s">
        <v>831</v>
      </c>
      <c r="E12" s="207" t="s">
        <v>825</v>
      </c>
      <c r="F12" s="208">
        <v>1</v>
      </c>
      <c r="G12" s="209" t="s">
        <v>848</v>
      </c>
      <c r="H12" s="207" t="s">
        <v>1445</v>
      </c>
      <c r="I12" s="208" t="s">
        <v>89</v>
      </c>
      <c r="J12" s="207" t="s">
        <v>998</v>
      </c>
      <c r="K12" s="207" t="s">
        <v>951</v>
      </c>
      <c r="L12" s="207" t="s">
        <v>834</v>
      </c>
      <c r="M12" s="164" t="s">
        <v>986</v>
      </c>
      <c r="N12" s="163">
        <v>2</v>
      </c>
      <c r="O12" s="163">
        <v>2</v>
      </c>
      <c r="P12" s="163">
        <f>+N12*O12</f>
        <v>4</v>
      </c>
      <c r="Q12" s="164" t="str">
        <f>IF(AND(P12&gt;=0,P12&lt;=4),"Bajo",IF(AND(P12&gt;=6,P12&lt;=8),"Medio",IF(AND(P12&gt;=10,P12&lt;=20),"Alto",IF(AND(P12&gt;=24,P12&lt;=40),"Muy alto"))))</f>
        <v>Bajo</v>
      </c>
      <c r="R12" s="163">
        <v>25</v>
      </c>
      <c r="S12" s="163">
        <f>+P12*R12</f>
        <v>100</v>
      </c>
      <c r="T12" s="165" t="str">
        <f>IF(AND(S12&gt;=600,S12&lt;=4000),"I",IF(AND(S12&gt;=150,S12&lt;=500),"II",IF(AND(S12&gt;=40,S12&lt;=120),"III",IF(AND(S12&gt;=0,S12&lt;=39),"IV"))))</f>
        <v>III</v>
      </c>
      <c r="U12" s="164" t="str">
        <f t="shared" si="5"/>
        <v>Mejorable</v>
      </c>
      <c r="V12" s="207"/>
      <c r="W12" s="222"/>
      <c r="X12" s="207" t="str">
        <f t="shared" si="4"/>
        <v>Lesiones o enfermedades con incapacidad laboral temporal; pérdidas económicas leves.</v>
      </c>
      <c r="Y12" s="207" t="s">
        <v>79</v>
      </c>
      <c r="Z12" s="207" t="s">
        <v>1156</v>
      </c>
      <c r="AA12" s="207" t="s">
        <v>1156</v>
      </c>
      <c r="AB12" s="207" t="s">
        <v>1363</v>
      </c>
      <c r="AC12" s="207" t="s">
        <v>1364</v>
      </c>
      <c r="AD12" s="207" t="s">
        <v>1201</v>
      </c>
    </row>
    <row r="13" spans="1:256" ht="162.75" customHeight="1">
      <c r="A13" s="207" t="s">
        <v>613</v>
      </c>
      <c r="B13" s="207" t="s">
        <v>925</v>
      </c>
      <c r="C13" s="207" t="s">
        <v>704</v>
      </c>
      <c r="D13" s="207" t="s">
        <v>645</v>
      </c>
      <c r="E13" s="207" t="s">
        <v>1203</v>
      </c>
      <c r="F13" s="208">
        <v>1</v>
      </c>
      <c r="G13" s="209" t="s">
        <v>733</v>
      </c>
      <c r="H13" s="207" t="s">
        <v>741</v>
      </c>
      <c r="I13" s="208" t="s">
        <v>89</v>
      </c>
      <c r="J13" s="207" t="s">
        <v>748</v>
      </c>
      <c r="K13" s="207" t="s">
        <v>753</v>
      </c>
      <c r="L13" s="207" t="s">
        <v>1000</v>
      </c>
      <c r="M13" s="164" t="s">
        <v>1001</v>
      </c>
      <c r="N13" s="163">
        <v>2</v>
      </c>
      <c r="O13" s="163">
        <v>4</v>
      </c>
      <c r="P13" s="163">
        <f t="shared" si="0"/>
        <v>8</v>
      </c>
      <c r="Q13" s="164" t="str">
        <f t="shared" si="1"/>
        <v>Medio</v>
      </c>
      <c r="R13" s="163">
        <v>25</v>
      </c>
      <c r="S13" s="163">
        <f t="shared" si="2"/>
        <v>200</v>
      </c>
      <c r="T13" s="165" t="str">
        <f t="shared" si="3"/>
        <v>II</v>
      </c>
      <c r="U13" s="164" t="str">
        <f t="shared" si="5"/>
        <v>Aceptable con Control Especifico</v>
      </c>
      <c r="V13" s="207"/>
      <c r="W13" s="222"/>
      <c r="X13" s="207" t="str">
        <f t="shared" si="4"/>
        <v>Lesiones o enfermedades con incapacidad laboral temporal; pérdidas económicas leves.</v>
      </c>
      <c r="Y13" s="207" t="s">
        <v>79</v>
      </c>
      <c r="Z13" s="207" t="s">
        <v>1156</v>
      </c>
      <c r="AA13" s="207" t="s">
        <v>1156</v>
      </c>
      <c r="AB13" s="207" t="s">
        <v>1156</v>
      </c>
      <c r="AC13" s="207" t="s">
        <v>1205</v>
      </c>
      <c r="AD13" s="207" t="s">
        <v>1201</v>
      </c>
    </row>
    <row r="14" spans="1:256" ht="162.75" customHeight="1">
      <c r="A14" s="207" t="s">
        <v>613</v>
      </c>
      <c r="B14" s="207" t="s">
        <v>925</v>
      </c>
      <c r="C14" s="207" t="s">
        <v>704</v>
      </c>
      <c r="D14" s="207" t="s">
        <v>645</v>
      </c>
      <c r="E14" s="207" t="s">
        <v>1203</v>
      </c>
      <c r="F14" s="208">
        <v>1</v>
      </c>
      <c r="G14" s="209" t="s">
        <v>734</v>
      </c>
      <c r="H14" s="207" t="s">
        <v>744</v>
      </c>
      <c r="I14" s="208" t="s">
        <v>89</v>
      </c>
      <c r="J14" s="207" t="s">
        <v>748</v>
      </c>
      <c r="K14" s="207" t="s">
        <v>753</v>
      </c>
      <c r="L14" s="207" t="s">
        <v>1000</v>
      </c>
      <c r="M14" s="164" t="s">
        <v>1001</v>
      </c>
      <c r="N14" s="163">
        <v>2</v>
      </c>
      <c r="O14" s="163">
        <v>4</v>
      </c>
      <c r="P14" s="163">
        <f t="shared" si="0"/>
        <v>8</v>
      </c>
      <c r="Q14" s="164" t="str">
        <f t="shared" si="1"/>
        <v>Medio</v>
      </c>
      <c r="R14" s="163">
        <v>10</v>
      </c>
      <c r="S14" s="163">
        <f t="shared" si="2"/>
        <v>80</v>
      </c>
      <c r="T14" s="165" t="str">
        <f t="shared" si="3"/>
        <v>III</v>
      </c>
      <c r="U14" s="164" t="str">
        <f t="shared" si="5"/>
        <v>Mejorable</v>
      </c>
      <c r="V14" s="207"/>
      <c r="W14" s="222"/>
      <c r="X14" s="207" t="str">
        <f t="shared" si="4"/>
        <v>Lesiones o enfermedades que no requieren incapacidad; pérdidas económicas mínimas.</v>
      </c>
      <c r="Y14" s="207" t="s">
        <v>79</v>
      </c>
      <c r="Z14" s="207" t="s">
        <v>1156</v>
      </c>
      <c r="AA14" s="207" t="s">
        <v>1156</v>
      </c>
      <c r="AB14" s="207" t="s">
        <v>1156</v>
      </c>
      <c r="AC14" s="207" t="s">
        <v>1205</v>
      </c>
      <c r="AD14" s="207" t="s">
        <v>1201</v>
      </c>
    </row>
    <row r="15" spans="1:256" ht="162.75" customHeight="1">
      <c r="A15" s="207" t="s">
        <v>613</v>
      </c>
      <c r="B15" s="207" t="s">
        <v>925</v>
      </c>
      <c r="C15" s="207" t="s">
        <v>704</v>
      </c>
      <c r="D15" s="207" t="s">
        <v>645</v>
      </c>
      <c r="E15" s="207" t="s">
        <v>1203</v>
      </c>
      <c r="F15" s="208">
        <v>1</v>
      </c>
      <c r="G15" s="209" t="s">
        <v>735</v>
      </c>
      <c r="H15" s="207" t="s">
        <v>745</v>
      </c>
      <c r="I15" s="208" t="s">
        <v>89</v>
      </c>
      <c r="J15" s="207" t="s">
        <v>748</v>
      </c>
      <c r="K15" s="207" t="s">
        <v>753</v>
      </c>
      <c r="L15" s="207" t="s">
        <v>1000</v>
      </c>
      <c r="M15" s="164" t="s">
        <v>1001</v>
      </c>
      <c r="N15" s="163">
        <v>2</v>
      </c>
      <c r="O15" s="163">
        <v>4</v>
      </c>
      <c r="P15" s="163">
        <f t="shared" si="0"/>
        <v>8</v>
      </c>
      <c r="Q15" s="164" t="str">
        <f t="shared" si="1"/>
        <v>Medio</v>
      </c>
      <c r="R15" s="163">
        <v>10</v>
      </c>
      <c r="S15" s="163">
        <f t="shared" si="2"/>
        <v>80</v>
      </c>
      <c r="T15" s="165" t="str">
        <f t="shared" si="3"/>
        <v>III</v>
      </c>
      <c r="U15" s="164" t="str">
        <f t="shared" si="5"/>
        <v>Mejorable</v>
      </c>
      <c r="V15" s="207"/>
      <c r="W15" s="222"/>
      <c r="X15" s="207" t="str">
        <f t="shared" si="4"/>
        <v>Lesiones o enfermedades que no requieren incapacidad; pérdidas económicas mínimas.</v>
      </c>
      <c r="Y15" s="207" t="s">
        <v>79</v>
      </c>
      <c r="Z15" s="207" t="s">
        <v>1156</v>
      </c>
      <c r="AA15" s="207" t="s">
        <v>1156</v>
      </c>
      <c r="AB15" s="207" t="s">
        <v>1156</v>
      </c>
      <c r="AC15" s="207" t="s">
        <v>1205</v>
      </c>
      <c r="AD15" s="207" t="s">
        <v>1201</v>
      </c>
    </row>
    <row r="16" spans="1:256" ht="162.75" customHeight="1">
      <c r="A16" s="207" t="s">
        <v>613</v>
      </c>
      <c r="B16" s="207" t="s">
        <v>925</v>
      </c>
      <c r="C16" s="207" t="s">
        <v>704</v>
      </c>
      <c r="D16" s="207" t="s">
        <v>645</v>
      </c>
      <c r="E16" s="207" t="s">
        <v>1203</v>
      </c>
      <c r="F16" s="208">
        <v>1</v>
      </c>
      <c r="G16" s="209" t="s">
        <v>736</v>
      </c>
      <c r="H16" s="207" t="s">
        <v>741</v>
      </c>
      <c r="I16" s="208" t="s">
        <v>89</v>
      </c>
      <c r="J16" s="207" t="s">
        <v>748</v>
      </c>
      <c r="K16" s="207" t="s">
        <v>753</v>
      </c>
      <c r="L16" s="207" t="s">
        <v>1000</v>
      </c>
      <c r="M16" s="164" t="s">
        <v>1001</v>
      </c>
      <c r="N16" s="163">
        <v>2</v>
      </c>
      <c r="O16" s="163">
        <v>4</v>
      </c>
      <c r="P16" s="163">
        <f t="shared" si="0"/>
        <v>8</v>
      </c>
      <c r="Q16" s="164" t="str">
        <f t="shared" si="1"/>
        <v>Medio</v>
      </c>
      <c r="R16" s="163">
        <v>10</v>
      </c>
      <c r="S16" s="163">
        <f t="shared" si="2"/>
        <v>80</v>
      </c>
      <c r="T16" s="165" t="str">
        <f t="shared" si="3"/>
        <v>III</v>
      </c>
      <c r="U16" s="164" t="str">
        <f t="shared" si="5"/>
        <v>Mejorable</v>
      </c>
      <c r="V16" s="207"/>
      <c r="W16" s="222"/>
      <c r="X16" s="207" t="str">
        <f t="shared" si="4"/>
        <v>Lesiones o enfermedades que no requieren incapacidad; pérdidas económicas mínimas.</v>
      </c>
      <c r="Y16" s="207" t="s">
        <v>79</v>
      </c>
      <c r="Z16" s="207" t="s">
        <v>1156</v>
      </c>
      <c r="AA16" s="207" t="s">
        <v>1156</v>
      </c>
      <c r="AB16" s="207" t="s">
        <v>1156</v>
      </c>
      <c r="AC16" s="207" t="s">
        <v>1205</v>
      </c>
      <c r="AD16" s="207" t="s">
        <v>1201</v>
      </c>
    </row>
    <row r="17" spans="1:30" ht="162.75" customHeight="1">
      <c r="A17" s="207" t="s">
        <v>613</v>
      </c>
      <c r="B17" s="207" t="s">
        <v>925</v>
      </c>
      <c r="C17" s="207" t="s">
        <v>704</v>
      </c>
      <c r="D17" s="207" t="s">
        <v>645</v>
      </c>
      <c r="E17" s="207" t="s">
        <v>1203</v>
      </c>
      <c r="F17" s="208">
        <v>1</v>
      </c>
      <c r="G17" s="209" t="s">
        <v>737</v>
      </c>
      <c r="H17" s="207" t="s">
        <v>746</v>
      </c>
      <c r="I17" s="208" t="s">
        <v>89</v>
      </c>
      <c r="J17" s="207" t="s">
        <v>748</v>
      </c>
      <c r="K17" s="207" t="s">
        <v>753</v>
      </c>
      <c r="L17" s="207" t="s">
        <v>1000</v>
      </c>
      <c r="M17" s="164" t="s">
        <v>1001</v>
      </c>
      <c r="N17" s="163">
        <v>2</v>
      </c>
      <c r="O17" s="163">
        <v>4</v>
      </c>
      <c r="P17" s="163">
        <f t="shared" si="0"/>
        <v>8</v>
      </c>
      <c r="Q17" s="164" t="str">
        <f t="shared" si="1"/>
        <v>Medio</v>
      </c>
      <c r="R17" s="163">
        <v>10</v>
      </c>
      <c r="S17" s="163">
        <f t="shared" si="2"/>
        <v>80</v>
      </c>
      <c r="T17" s="165" t="str">
        <f t="shared" si="3"/>
        <v>III</v>
      </c>
      <c r="U17" s="164" t="str">
        <f t="shared" si="5"/>
        <v>Mejorable</v>
      </c>
      <c r="V17" s="207"/>
      <c r="W17" s="222"/>
      <c r="X17" s="207" t="str">
        <f t="shared" si="4"/>
        <v>Lesiones o enfermedades que no requieren incapacidad; pérdidas económicas mínimas.</v>
      </c>
      <c r="Y17" s="207" t="s">
        <v>79</v>
      </c>
      <c r="Z17" s="207" t="s">
        <v>1156</v>
      </c>
      <c r="AA17" s="207" t="s">
        <v>1156</v>
      </c>
      <c r="AB17" s="207" t="s">
        <v>1156</v>
      </c>
      <c r="AC17" s="207" t="s">
        <v>1205</v>
      </c>
      <c r="AD17" s="207" t="s">
        <v>1201</v>
      </c>
    </row>
    <row r="18" spans="1:30" ht="162.75" customHeight="1">
      <c r="A18" s="207" t="s">
        <v>613</v>
      </c>
      <c r="B18" s="207" t="s">
        <v>925</v>
      </c>
      <c r="C18" s="207" t="s">
        <v>704</v>
      </c>
      <c r="D18" s="207" t="s">
        <v>645</v>
      </c>
      <c r="E18" s="207" t="s">
        <v>825</v>
      </c>
      <c r="F18" s="208">
        <v>1</v>
      </c>
      <c r="G18" s="209" t="s">
        <v>39</v>
      </c>
      <c r="H18" s="207" t="s">
        <v>832</v>
      </c>
      <c r="I18" s="208" t="s">
        <v>89</v>
      </c>
      <c r="J18" s="207" t="s">
        <v>828</v>
      </c>
      <c r="K18" s="207" t="s">
        <v>830</v>
      </c>
      <c r="L18" s="207" t="s">
        <v>833</v>
      </c>
      <c r="M18" s="164" t="s">
        <v>984</v>
      </c>
      <c r="N18" s="163">
        <v>2</v>
      </c>
      <c r="O18" s="163">
        <v>2</v>
      </c>
      <c r="P18" s="163">
        <f t="shared" si="0"/>
        <v>4</v>
      </c>
      <c r="Q18" s="164" t="str">
        <f t="shared" si="1"/>
        <v>Bajo</v>
      </c>
      <c r="R18" s="163">
        <v>25</v>
      </c>
      <c r="S18" s="163">
        <f t="shared" si="2"/>
        <v>100</v>
      </c>
      <c r="T18" s="165" t="str">
        <f t="shared" si="3"/>
        <v>III</v>
      </c>
      <c r="U18" s="164" t="str">
        <f t="shared" si="5"/>
        <v>Mejorable</v>
      </c>
      <c r="V18" s="207"/>
      <c r="W18" s="222"/>
      <c r="X18" s="207" t="str">
        <f t="shared" si="4"/>
        <v>Lesiones o enfermedades con incapacidad laboral temporal; pérdidas económicas leves.</v>
      </c>
      <c r="Y18" s="207" t="s">
        <v>79</v>
      </c>
      <c r="Z18" s="207" t="s">
        <v>1156</v>
      </c>
      <c r="AA18" s="207" t="s">
        <v>1156</v>
      </c>
      <c r="AB18" s="207" t="s">
        <v>1367</v>
      </c>
      <c r="AC18" s="207" t="s">
        <v>1373</v>
      </c>
      <c r="AD18" s="207" t="s">
        <v>1201</v>
      </c>
    </row>
    <row r="19" spans="1:30" ht="162.75" customHeight="1">
      <c r="A19" s="207" t="s">
        <v>613</v>
      </c>
      <c r="B19" s="207" t="s">
        <v>925</v>
      </c>
      <c r="C19" s="207" t="s">
        <v>704</v>
      </c>
      <c r="D19" s="207" t="s">
        <v>645</v>
      </c>
      <c r="E19" s="207" t="s">
        <v>825</v>
      </c>
      <c r="F19" s="208">
        <v>1</v>
      </c>
      <c r="G19" s="209" t="s">
        <v>39</v>
      </c>
      <c r="H19" s="207" t="s">
        <v>818</v>
      </c>
      <c r="I19" s="208" t="s">
        <v>89</v>
      </c>
      <c r="J19" s="207" t="s">
        <v>821</v>
      </c>
      <c r="K19" s="207" t="s">
        <v>830</v>
      </c>
      <c r="L19" s="207" t="s">
        <v>829</v>
      </c>
      <c r="M19" s="164" t="s">
        <v>985</v>
      </c>
      <c r="N19" s="163">
        <v>2</v>
      </c>
      <c r="O19" s="163">
        <v>2</v>
      </c>
      <c r="P19" s="163">
        <f t="shared" si="0"/>
        <v>4</v>
      </c>
      <c r="Q19" s="164" t="str">
        <f t="shared" si="1"/>
        <v>Bajo</v>
      </c>
      <c r="R19" s="163">
        <v>25</v>
      </c>
      <c r="S19" s="163">
        <f t="shared" si="2"/>
        <v>100</v>
      </c>
      <c r="T19" s="165" t="str">
        <f t="shared" si="3"/>
        <v>III</v>
      </c>
      <c r="U19" s="164" t="str">
        <f t="shared" si="5"/>
        <v>Mejorable</v>
      </c>
      <c r="V19" s="207"/>
      <c r="W19" s="222"/>
      <c r="X19" s="207" t="str">
        <f t="shared" si="4"/>
        <v>Lesiones o enfermedades con incapacidad laboral temporal; pérdidas económicas leves.</v>
      </c>
      <c r="Y19" s="207" t="s">
        <v>79</v>
      </c>
      <c r="Z19" s="207" t="s">
        <v>1156</v>
      </c>
      <c r="AA19" s="207" t="s">
        <v>1156</v>
      </c>
      <c r="AB19" s="207" t="s">
        <v>1367</v>
      </c>
      <c r="AC19" s="207" t="s">
        <v>1373</v>
      </c>
      <c r="AD19" s="207" t="s">
        <v>1371</v>
      </c>
    </row>
    <row r="20" spans="1:30" ht="162.75" customHeight="1">
      <c r="A20" s="207" t="s">
        <v>613</v>
      </c>
      <c r="B20" s="207" t="s">
        <v>925</v>
      </c>
      <c r="C20" s="207" t="s">
        <v>704</v>
      </c>
      <c r="D20" s="207" t="s">
        <v>831</v>
      </c>
      <c r="E20" s="207" t="s">
        <v>825</v>
      </c>
      <c r="F20" s="208">
        <v>1</v>
      </c>
      <c r="G20" s="209" t="s">
        <v>39</v>
      </c>
      <c r="H20" s="207" t="s">
        <v>827</v>
      </c>
      <c r="I20" s="208" t="s">
        <v>88</v>
      </c>
      <c r="J20" s="207" t="s">
        <v>1019</v>
      </c>
      <c r="K20" s="207" t="s">
        <v>830</v>
      </c>
      <c r="L20" s="207" t="s">
        <v>829</v>
      </c>
      <c r="M20" s="164" t="s">
        <v>985</v>
      </c>
      <c r="N20" s="163">
        <v>2</v>
      </c>
      <c r="O20" s="163">
        <v>2</v>
      </c>
      <c r="P20" s="163">
        <f t="shared" si="0"/>
        <v>4</v>
      </c>
      <c r="Q20" s="164" t="str">
        <f t="shared" si="1"/>
        <v>Bajo</v>
      </c>
      <c r="R20" s="163">
        <v>25</v>
      </c>
      <c r="S20" s="163">
        <f t="shared" si="2"/>
        <v>100</v>
      </c>
      <c r="T20" s="165" t="str">
        <f t="shared" si="3"/>
        <v>III</v>
      </c>
      <c r="U20" s="164" t="str">
        <f t="shared" si="5"/>
        <v>Mejorable</v>
      </c>
      <c r="V20" s="207"/>
      <c r="W20" s="222"/>
      <c r="X20" s="207" t="str">
        <f t="shared" si="4"/>
        <v>Lesiones o enfermedades con incapacidad laboral temporal; pérdidas económicas leves.</v>
      </c>
      <c r="Y20" s="207" t="s">
        <v>79</v>
      </c>
      <c r="Z20" s="207" t="s">
        <v>1156</v>
      </c>
      <c r="AA20" s="207" t="s">
        <v>1156</v>
      </c>
      <c r="AB20" s="207" t="s">
        <v>1367</v>
      </c>
      <c r="AC20" s="207" t="s">
        <v>1373</v>
      </c>
      <c r="AD20" s="207" t="s">
        <v>1370</v>
      </c>
    </row>
    <row r="21" spans="1:30" ht="162.75" customHeight="1">
      <c r="A21" s="207" t="s">
        <v>613</v>
      </c>
      <c r="B21" s="207" t="s">
        <v>925</v>
      </c>
      <c r="C21" s="207" t="s">
        <v>704</v>
      </c>
      <c r="D21" s="207" t="s">
        <v>831</v>
      </c>
      <c r="E21" s="207" t="s">
        <v>825</v>
      </c>
      <c r="F21" s="208">
        <v>1</v>
      </c>
      <c r="G21" s="209" t="s">
        <v>39</v>
      </c>
      <c r="H21" s="207" t="s">
        <v>826</v>
      </c>
      <c r="I21" s="208" t="s">
        <v>89</v>
      </c>
      <c r="J21" s="207" t="s">
        <v>828</v>
      </c>
      <c r="K21" s="207" t="s">
        <v>830</v>
      </c>
      <c r="L21" s="207" t="s">
        <v>829</v>
      </c>
      <c r="M21" s="164" t="s">
        <v>986</v>
      </c>
      <c r="N21" s="163">
        <v>2</v>
      </c>
      <c r="O21" s="163">
        <v>2</v>
      </c>
      <c r="P21" s="163">
        <f t="shared" si="0"/>
        <v>4</v>
      </c>
      <c r="Q21" s="164" t="str">
        <f t="shared" si="1"/>
        <v>Bajo</v>
      </c>
      <c r="R21" s="163">
        <v>60</v>
      </c>
      <c r="S21" s="163">
        <f t="shared" si="2"/>
        <v>240</v>
      </c>
      <c r="T21" s="165" t="str">
        <f t="shared" si="3"/>
        <v>II</v>
      </c>
      <c r="U21" s="164" t="str">
        <f t="shared" si="5"/>
        <v>Aceptable con Control Especifico</v>
      </c>
      <c r="V21" s="207"/>
      <c r="W21" s="222"/>
      <c r="X21" s="207" t="str">
        <f t="shared" si="4"/>
        <v>Lesiones o enfermedades graves irreparables (Incapacidad permanente parcial o invalidez); pérdidas económicas altas.</v>
      </c>
      <c r="Y21" s="207" t="s">
        <v>79</v>
      </c>
      <c r="Z21" s="207" t="s">
        <v>1156</v>
      </c>
      <c r="AA21" s="207" t="s">
        <v>1444</v>
      </c>
      <c r="AB21" s="207" t="s">
        <v>1367</v>
      </c>
      <c r="AC21" s="207" t="s">
        <v>1374</v>
      </c>
      <c r="AD21" s="207" t="s">
        <v>1201</v>
      </c>
    </row>
    <row r="22" spans="1:30" ht="162.75" customHeight="1">
      <c r="A22" s="207" t="s">
        <v>613</v>
      </c>
      <c r="B22" s="207" t="s">
        <v>925</v>
      </c>
      <c r="C22" s="207" t="s">
        <v>704</v>
      </c>
      <c r="D22" s="207" t="s">
        <v>645</v>
      </c>
      <c r="E22" s="207" t="s">
        <v>1203</v>
      </c>
      <c r="F22" s="208">
        <v>1</v>
      </c>
      <c r="G22" s="211" t="s">
        <v>920</v>
      </c>
      <c r="H22" s="164" t="s">
        <v>689</v>
      </c>
      <c r="I22" s="163" t="s">
        <v>89</v>
      </c>
      <c r="J22" s="211" t="s">
        <v>1117</v>
      </c>
      <c r="K22" s="164" t="s">
        <v>692</v>
      </c>
      <c r="L22" s="163" t="s">
        <v>36</v>
      </c>
      <c r="M22" s="211" t="s">
        <v>690</v>
      </c>
      <c r="N22" s="163">
        <v>2</v>
      </c>
      <c r="O22" s="163">
        <v>3</v>
      </c>
      <c r="P22" s="163">
        <f>N22*O22</f>
        <v>6</v>
      </c>
      <c r="Q22" s="164" t="str">
        <f t="shared" si="1"/>
        <v>Medio</v>
      </c>
      <c r="R22" s="163">
        <v>60</v>
      </c>
      <c r="S22" s="163">
        <f>P22*R22</f>
        <v>360</v>
      </c>
      <c r="T22" s="165" t="str">
        <f t="shared" si="3"/>
        <v>II</v>
      </c>
      <c r="U22" s="164" t="str">
        <f t="shared" si="5"/>
        <v>Aceptable con Control Especifico</v>
      </c>
      <c r="V22" s="164">
        <v>58</v>
      </c>
      <c r="W22" s="222"/>
      <c r="X22" s="164" t="str">
        <f>IF(R22=100,"Posible muerte, situación crítica o catastrófica; pérdidas económicas muy altas.",IF(R22=60,"Lesiones o enfermedades graves irreparables (Incapacidad permanente parcial o invalidez); pérdidas económicas altas.",IF(R22=25,"Lesiones o enfermedades con incapacidad laboral temporal; pérdidas económicas leves.",IF(R22=10,"Lesiones o enfermedades que no requieren incapacidad; pérdidas económicas mínimas.","ERROR"))))</f>
        <v>Lesiones o enfermedades graves irreparables (Incapacidad permanente parcial o invalidez); pérdidas económicas altas.</v>
      </c>
      <c r="Y22" s="164" t="s">
        <v>79</v>
      </c>
      <c r="Z22" s="164" t="s">
        <v>1119</v>
      </c>
      <c r="AA22" s="164" t="s">
        <v>1119</v>
      </c>
      <c r="AB22" s="164" t="s">
        <v>1476</v>
      </c>
      <c r="AC22" s="164" t="s">
        <v>1477</v>
      </c>
      <c r="AD22" s="164" t="s">
        <v>1156</v>
      </c>
    </row>
    <row r="23" spans="1:30" ht="162.75" customHeight="1">
      <c r="A23" s="207" t="s">
        <v>613</v>
      </c>
      <c r="B23" s="207" t="s">
        <v>925</v>
      </c>
      <c r="C23" s="207" t="s">
        <v>704</v>
      </c>
      <c r="D23" s="207" t="s">
        <v>645</v>
      </c>
      <c r="E23" s="207" t="s">
        <v>1203</v>
      </c>
      <c r="F23" s="208">
        <v>1</v>
      </c>
      <c r="G23" s="209" t="s">
        <v>1382</v>
      </c>
      <c r="H23" s="207" t="s">
        <v>867</v>
      </c>
      <c r="I23" s="208" t="s">
        <v>89</v>
      </c>
      <c r="J23" s="207" t="s">
        <v>868</v>
      </c>
      <c r="K23" s="207" t="s">
        <v>873</v>
      </c>
      <c r="L23" s="207" t="s">
        <v>1156</v>
      </c>
      <c r="M23" s="164" t="s">
        <v>871</v>
      </c>
      <c r="N23" s="163">
        <v>2</v>
      </c>
      <c r="O23" s="163">
        <v>3</v>
      </c>
      <c r="P23" s="163">
        <f>+N23*O23</f>
        <v>6</v>
      </c>
      <c r="Q23" s="164" t="str">
        <f t="shared" si="1"/>
        <v>Medio</v>
      </c>
      <c r="R23" s="163">
        <v>25</v>
      </c>
      <c r="S23" s="163">
        <f>+P23*R23</f>
        <v>150</v>
      </c>
      <c r="T23" s="165" t="str">
        <f t="shared" si="3"/>
        <v>II</v>
      </c>
      <c r="U23" s="164" t="str">
        <f t="shared" si="5"/>
        <v>Aceptable con Control Especifico</v>
      </c>
      <c r="V23" s="207"/>
      <c r="W23" s="222"/>
      <c r="X23" s="207" t="str">
        <f>IF(R23=100,"Posible muerte, situación crítica o catastrófica; pérdidas económicas muy altas.",IF(R23=60,"Lesiones o enfermedades graves irreparables (Incapacidad permanente parcial o invalidez); pérdidas económicas altas.",IF(R23=25,"Lesiones o enfermedades con incapacidad laboral temporal; pérdidas económicas leves.",IF(R23=10,"Lesiones o enfermedades que no requieren incapacidad; pérdidas económicas mínimas."))))</f>
        <v>Lesiones o enfermedades con incapacidad laboral temporal; pérdidas económicas leves.</v>
      </c>
      <c r="Y23" s="207" t="s">
        <v>79</v>
      </c>
      <c r="Z23" s="207" t="s">
        <v>1156</v>
      </c>
      <c r="AA23" s="207" t="s">
        <v>1156</v>
      </c>
      <c r="AB23" s="207" t="s">
        <v>1349</v>
      </c>
      <c r="AC23" s="207" t="s">
        <v>1350</v>
      </c>
      <c r="AD23" s="207" t="s">
        <v>1352</v>
      </c>
    </row>
    <row r="24" spans="1:30" ht="162.75" customHeight="1">
      <c r="A24" s="207" t="s">
        <v>613</v>
      </c>
      <c r="B24" s="207" t="s">
        <v>925</v>
      </c>
      <c r="C24" s="207" t="s">
        <v>704</v>
      </c>
      <c r="D24" s="207" t="s">
        <v>645</v>
      </c>
      <c r="E24" s="207" t="s">
        <v>1203</v>
      </c>
      <c r="F24" s="208">
        <v>1</v>
      </c>
      <c r="G24" s="211" t="s">
        <v>1179</v>
      </c>
      <c r="H24" s="164" t="s">
        <v>1180</v>
      </c>
      <c r="I24" s="163" t="s">
        <v>88</v>
      </c>
      <c r="J24" s="164" t="s">
        <v>1181</v>
      </c>
      <c r="K24" s="164" t="s">
        <v>1117</v>
      </c>
      <c r="L24" s="164" t="s">
        <v>1182</v>
      </c>
      <c r="M24" s="164" t="s">
        <v>1183</v>
      </c>
      <c r="N24" s="163">
        <v>2</v>
      </c>
      <c r="O24" s="163">
        <v>3</v>
      </c>
      <c r="P24" s="163">
        <f>N24*O24</f>
        <v>6</v>
      </c>
      <c r="Q24" s="164" t="str">
        <f t="shared" si="1"/>
        <v>Medio</v>
      </c>
      <c r="R24" s="163">
        <v>25</v>
      </c>
      <c r="S24" s="163">
        <f>P24*R24</f>
        <v>150</v>
      </c>
      <c r="T24" s="165" t="str">
        <f t="shared" si="3"/>
        <v>II</v>
      </c>
      <c r="U24" s="164" t="str">
        <f t="shared" si="5"/>
        <v>Aceptable con Control Especifico</v>
      </c>
      <c r="V24" s="164">
        <v>58</v>
      </c>
      <c r="W24" s="222"/>
      <c r="X24" s="164" t="str">
        <f>IF(R24=100,"Posible muerte, situación crítica o catastrófica; pérdidas económicas muy altas.",IF(R24=60,"Lesiones o enfermedades graves irreparables (Incapacidad permanente parcial o invalidez); pérdidas económicas altas.",IF(R24=25,"Lesiones o enfermedades con incapacidad laboral temporal; pérdidas económicas leves.",IF(R24=10,"Lesiones o enfermedades que no requieren incapacidad; pérdidas económicas mínimas.","ERROR"))))</f>
        <v>Lesiones o enfermedades con incapacidad laboral temporal; pérdidas económicas leves.</v>
      </c>
      <c r="Y24" s="164" t="s">
        <v>79</v>
      </c>
      <c r="Z24" s="164" t="s">
        <v>1156</v>
      </c>
      <c r="AA24" s="164" t="s">
        <v>1156</v>
      </c>
      <c r="AB24" s="164" t="s">
        <v>1156</v>
      </c>
      <c r="AC24" s="164" t="s">
        <v>1475</v>
      </c>
      <c r="AD24" s="164" t="s">
        <v>1156</v>
      </c>
    </row>
    <row r="25" spans="1:30" ht="162.75" customHeight="1">
      <c r="A25" s="207" t="s">
        <v>613</v>
      </c>
      <c r="B25" s="207" t="s">
        <v>925</v>
      </c>
      <c r="C25" s="207" t="s">
        <v>704</v>
      </c>
      <c r="D25" s="207" t="s">
        <v>645</v>
      </c>
      <c r="E25" s="207" t="s">
        <v>1203</v>
      </c>
      <c r="F25" s="208">
        <v>1</v>
      </c>
      <c r="G25" s="211" t="s">
        <v>1184</v>
      </c>
      <c r="H25" s="164" t="s">
        <v>1185</v>
      </c>
      <c r="I25" s="163" t="s">
        <v>88</v>
      </c>
      <c r="J25" s="164" t="s">
        <v>1186</v>
      </c>
      <c r="K25" s="164" t="s">
        <v>1117</v>
      </c>
      <c r="L25" s="164" t="s">
        <v>1182</v>
      </c>
      <c r="M25" s="164" t="s">
        <v>1183</v>
      </c>
      <c r="N25" s="163">
        <v>2</v>
      </c>
      <c r="O25" s="163">
        <v>3</v>
      </c>
      <c r="P25" s="163">
        <f>N25*O25</f>
        <v>6</v>
      </c>
      <c r="Q25" s="164" t="str">
        <f t="shared" si="1"/>
        <v>Medio</v>
      </c>
      <c r="R25" s="163">
        <v>25</v>
      </c>
      <c r="S25" s="163">
        <f>P25*R25</f>
        <v>150</v>
      </c>
      <c r="T25" s="165" t="str">
        <f t="shared" si="3"/>
        <v>II</v>
      </c>
      <c r="U25" s="164" t="str">
        <f t="shared" si="5"/>
        <v>Aceptable con Control Especifico</v>
      </c>
      <c r="V25" s="164">
        <v>58</v>
      </c>
      <c r="W25" s="222"/>
      <c r="X25" s="164" t="str">
        <f>IF(R25=100,"Posible muerte, situación crítica o catastrófica; pérdidas económicas muy altas.",IF(R25=60,"Lesiones o enfermedades graves irreparables (Incapacidad permanente parcial o invalidez); pérdidas económicas altas.",IF(R25=25,"Lesiones o enfermedades con incapacidad laboral temporal; pérdidas económicas leves.",IF(R25=10,"Lesiones o enfermedades que no requieren incapacidad; pérdidas económicas mínimas.","ERROR"))))</f>
        <v>Lesiones o enfermedades con incapacidad laboral temporal; pérdidas económicas leves.</v>
      </c>
      <c r="Y25" s="164" t="s">
        <v>79</v>
      </c>
      <c r="Z25" s="164" t="s">
        <v>1156</v>
      </c>
      <c r="AA25" s="164" t="s">
        <v>1156</v>
      </c>
      <c r="AB25" s="164" t="s">
        <v>1156</v>
      </c>
      <c r="AC25" s="164" t="s">
        <v>1475</v>
      </c>
      <c r="AD25" s="164" t="s">
        <v>1156</v>
      </c>
    </row>
    <row r="26" spans="1:30" ht="162.75" customHeight="1">
      <c r="A26" s="207" t="s">
        <v>613</v>
      </c>
      <c r="B26" s="207" t="s">
        <v>925</v>
      </c>
      <c r="C26" s="207" t="s">
        <v>704</v>
      </c>
      <c r="D26" s="207" t="s">
        <v>645</v>
      </c>
      <c r="E26" s="207" t="s">
        <v>1203</v>
      </c>
      <c r="F26" s="208">
        <v>1</v>
      </c>
      <c r="G26" s="211" t="s">
        <v>1187</v>
      </c>
      <c r="H26" s="164" t="s">
        <v>1188</v>
      </c>
      <c r="I26" s="163" t="s">
        <v>88</v>
      </c>
      <c r="J26" s="164" t="s">
        <v>1189</v>
      </c>
      <c r="K26" s="164" t="s">
        <v>1117</v>
      </c>
      <c r="L26" s="164" t="s">
        <v>1190</v>
      </c>
      <c r="M26" s="164" t="s">
        <v>1183</v>
      </c>
      <c r="N26" s="163">
        <v>2</v>
      </c>
      <c r="O26" s="163">
        <v>3</v>
      </c>
      <c r="P26" s="163">
        <f>N26*O26</f>
        <v>6</v>
      </c>
      <c r="Q26" s="164" t="str">
        <f t="shared" si="1"/>
        <v>Medio</v>
      </c>
      <c r="R26" s="163">
        <v>10</v>
      </c>
      <c r="S26" s="163">
        <f>P26*R26</f>
        <v>60</v>
      </c>
      <c r="T26" s="165" t="str">
        <f t="shared" si="3"/>
        <v>III</v>
      </c>
      <c r="U26" s="164" t="str">
        <f t="shared" si="5"/>
        <v>Mejorable</v>
      </c>
      <c r="V26" s="164">
        <v>58</v>
      </c>
      <c r="W26" s="222"/>
      <c r="X26" s="164" t="str">
        <f>IF(R26=100,"Posible muerte, situación crítica o catastrófica; pérdidas económicas muy altas.",IF(R26=60,"Lesiones o enfermedades graves irreparables (Incapacidad permanente parcial o invalidez); pérdidas económicas altas.",IF(R26=25,"Lesiones o enfermedades con incapacidad laboral temporal; pérdidas económicas leves.",IF(R26=10,"Lesiones o enfermedades que no requieren incapacidad; pérdidas económicas mínimas.","ERROR"))))</f>
        <v>Lesiones o enfermedades que no requieren incapacidad; pérdidas económicas mínimas.</v>
      </c>
      <c r="Y26" s="164" t="s">
        <v>79</v>
      </c>
      <c r="Z26" s="164" t="s">
        <v>1156</v>
      </c>
      <c r="AA26" s="164" t="s">
        <v>1156</v>
      </c>
      <c r="AB26" s="164" t="s">
        <v>1156</v>
      </c>
      <c r="AC26" s="164" t="s">
        <v>1475</v>
      </c>
      <c r="AD26" s="164" t="s">
        <v>1156</v>
      </c>
    </row>
    <row r="27" spans="1:30" ht="162.75" customHeight="1">
      <c r="A27" s="207" t="s">
        <v>613</v>
      </c>
      <c r="B27" s="207" t="s">
        <v>925</v>
      </c>
      <c r="C27" s="207" t="s">
        <v>704</v>
      </c>
      <c r="D27" s="207" t="s">
        <v>645</v>
      </c>
      <c r="E27" s="207" t="s">
        <v>825</v>
      </c>
      <c r="F27" s="208">
        <v>1</v>
      </c>
      <c r="G27" s="209" t="s">
        <v>1387</v>
      </c>
      <c r="H27" s="207" t="s">
        <v>942</v>
      </c>
      <c r="I27" s="208" t="s">
        <v>89</v>
      </c>
      <c r="J27" s="207" t="s">
        <v>936</v>
      </c>
      <c r="K27" s="207" t="s">
        <v>939</v>
      </c>
      <c r="L27" s="207" t="s">
        <v>833</v>
      </c>
      <c r="M27" s="164" t="s">
        <v>945</v>
      </c>
      <c r="N27" s="163">
        <v>2</v>
      </c>
      <c r="O27" s="163">
        <v>2</v>
      </c>
      <c r="P27" s="163">
        <f t="shared" si="0"/>
        <v>4</v>
      </c>
      <c r="Q27" s="164" t="str">
        <f t="shared" si="1"/>
        <v>Bajo</v>
      </c>
      <c r="R27" s="163">
        <v>25</v>
      </c>
      <c r="S27" s="163">
        <f t="shared" si="2"/>
        <v>100</v>
      </c>
      <c r="T27" s="165" t="str">
        <f t="shared" si="3"/>
        <v>III</v>
      </c>
      <c r="U27" s="164" t="str">
        <f t="shared" si="5"/>
        <v>Mejorable</v>
      </c>
      <c r="V27" s="207"/>
      <c r="W27" s="222"/>
      <c r="X27" s="207" t="str">
        <f t="shared" ref="X27:X33" si="6">IF(R27=100,"Posible muerte, situación crítica o catastrófica; pérdidas económicas muy altas.",IF(R27=60,"Lesiones o enfermedades graves irreparables (Incapacidad permanente parcial o invalidez); pérdidas económicas altas.",IF(R27=25,"Lesiones o enfermedades con incapacidad laboral temporal; pérdidas económicas leves.",IF(R27=10,"Lesiones o enfermedades que no requieren incapacidad; pérdidas económicas mínimas."))))</f>
        <v>Lesiones o enfermedades con incapacidad laboral temporal; pérdidas económicas leves.</v>
      </c>
      <c r="Y27" s="207" t="s">
        <v>79</v>
      </c>
      <c r="Z27" s="207" t="s">
        <v>1156</v>
      </c>
      <c r="AA27" s="207" t="s">
        <v>1156</v>
      </c>
      <c r="AB27" s="207" t="s">
        <v>1380</v>
      </c>
      <c r="AC27" s="207" t="s">
        <v>1377</v>
      </c>
      <c r="AD27" s="207" t="s">
        <v>1379</v>
      </c>
    </row>
    <row r="28" spans="1:30" ht="162.75" customHeight="1">
      <c r="A28" s="207" t="s">
        <v>613</v>
      </c>
      <c r="B28" s="207" t="s">
        <v>925</v>
      </c>
      <c r="C28" s="207" t="s">
        <v>704</v>
      </c>
      <c r="D28" s="207" t="s">
        <v>645</v>
      </c>
      <c r="E28" s="207" t="s">
        <v>825</v>
      </c>
      <c r="F28" s="208">
        <v>1</v>
      </c>
      <c r="G28" s="209" t="s">
        <v>1387</v>
      </c>
      <c r="H28" s="207" t="s">
        <v>941</v>
      </c>
      <c r="I28" s="208" t="s">
        <v>89</v>
      </c>
      <c r="J28" s="207" t="s">
        <v>937</v>
      </c>
      <c r="K28" s="207" t="s">
        <v>939</v>
      </c>
      <c r="L28" s="207" t="s">
        <v>829</v>
      </c>
      <c r="M28" s="164" t="s">
        <v>945</v>
      </c>
      <c r="N28" s="163">
        <v>2</v>
      </c>
      <c r="O28" s="163">
        <v>2</v>
      </c>
      <c r="P28" s="163">
        <f t="shared" si="0"/>
        <v>4</v>
      </c>
      <c r="Q28" s="164" t="str">
        <f t="shared" si="1"/>
        <v>Bajo</v>
      </c>
      <c r="R28" s="163">
        <v>25</v>
      </c>
      <c r="S28" s="163">
        <f t="shared" si="2"/>
        <v>100</v>
      </c>
      <c r="T28" s="165" t="str">
        <f t="shared" si="3"/>
        <v>III</v>
      </c>
      <c r="U28" s="164" t="str">
        <f t="shared" si="5"/>
        <v>Mejorable</v>
      </c>
      <c r="V28" s="207"/>
      <c r="W28" s="222"/>
      <c r="X28" s="207" t="str">
        <f t="shared" si="6"/>
        <v>Lesiones o enfermedades con incapacidad laboral temporal; pérdidas económicas leves.</v>
      </c>
      <c r="Y28" s="207" t="s">
        <v>79</v>
      </c>
      <c r="Z28" s="207" t="s">
        <v>1156</v>
      </c>
      <c r="AA28" s="207" t="s">
        <v>1156</v>
      </c>
      <c r="AB28" s="207" t="s">
        <v>1380</v>
      </c>
      <c r="AC28" s="207" t="s">
        <v>1377</v>
      </c>
      <c r="AD28" s="207" t="s">
        <v>1379</v>
      </c>
    </row>
    <row r="29" spans="1:30" ht="162.75" customHeight="1">
      <c r="A29" s="207" t="s">
        <v>613</v>
      </c>
      <c r="B29" s="207" t="s">
        <v>925</v>
      </c>
      <c r="C29" s="207" t="s">
        <v>704</v>
      </c>
      <c r="D29" s="207" t="s">
        <v>831</v>
      </c>
      <c r="E29" s="207" t="s">
        <v>825</v>
      </c>
      <c r="F29" s="208">
        <v>1</v>
      </c>
      <c r="G29" s="209" t="s">
        <v>1387</v>
      </c>
      <c r="H29" s="207" t="s">
        <v>943</v>
      </c>
      <c r="I29" s="208" t="s">
        <v>89</v>
      </c>
      <c r="J29" s="207" t="s">
        <v>821</v>
      </c>
      <c r="K29" s="207" t="s">
        <v>939</v>
      </c>
      <c r="L29" s="207" t="s">
        <v>829</v>
      </c>
      <c r="M29" s="164" t="s">
        <v>945</v>
      </c>
      <c r="N29" s="163">
        <v>2</v>
      </c>
      <c r="O29" s="163">
        <v>2</v>
      </c>
      <c r="P29" s="163">
        <f t="shared" si="0"/>
        <v>4</v>
      </c>
      <c r="Q29" s="164" t="str">
        <f t="shared" si="1"/>
        <v>Bajo</v>
      </c>
      <c r="R29" s="163">
        <v>25</v>
      </c>
      <c r="S29" s="163">
        <f t="shared" si="2"/>
        <v>100</v>
      </c>
      <c r="T29" s="165" t="str">
        <f t="shared" si="3"/>
        <v>III</v>
      </c>
      <c r="U29" s="164" t="str">
        <f t="shared" si="5"/>
        <v>Mejorable</v>
      </c>
      <c r="V29" s="207"/>
      <c r="W29" s="222"/>
      <c r="X29" s="207" t="str">
        <f t="shared" si="6"/>
        <v>Lesiones o enfermedades con incapacidad laboral temporal; pérdidas económicas leves.</v>
      </c>
      <c r="Y29" s="207" t="s">
        <v>79</v>
      </c>
      <c r="Z29" s="207" t="s">
        <v>1156</v>
      </c>
      <c r="AA29" s="207" t="s">
        <v>1156</v>
      </c>
      <c r="AB29" s="207" t="s">
        <v>1380</v>
      </c>
      <c r="AC29" s="207" t="s">
        <v>1377</v>
      </c>
      <c r="AD29" s="207" t="s">
        <v>1379</v>
      </c>
    </row>
    <row r="30" spans="1:30" ht="162.75" customHeight="1">
      <c r="A30" s="207" t="s">
        <v>613</v>
      </c>
      <c r="B30" s="207" t="s">
        <v>925</v>
      </c>
      <c r="C30" s="207" t="s">
        <v>704</v>
      </c>
      <c r="D30" s="207" t="s">
        <v>831</v>
      </c>
      <c r="E30" s="207" t="s">
        <v>825</v>
      </c>
      <c r="F30" s="208">
        <v>1</v>
      </c>
      <c r="G30" s="209" t="s">
        <v>1387</v>
      </c>
      <c r="H30" s="207" t="s">
        <v>944</v>
      </c>
      <c r="I30" s="208" t="s">
        <v>89</v>
      </c>
      <c r="J30" s="207" t="s">
        <v>937</v>
      </c>
      <c r="K30" s="207" t="s">
        <v>939</v>
      </c>
      <c r="L30" s="207" t="s">
        <v>829</v>
      </c>
      <c r="M30" s="164" t="s">
        <v>945</v>
      </c>
      <c r="N30" s="163">
        <v>2</v>
      </c>
      <c r="O30" s="163">
        <v>2</v>
      </c>
      <c r="P30" s="163">
        <f t="shared" si="0"/>
        <v>4</v>
      </c>
      <c r="Q30" s="164" t="str">
        <f t="shared" si="1"/>
        <v>Bajo</v>
      </c>
      <c r="R30" s="163">
        <v>25</v>
      </c>
      <c r="S30" s="163">
        <f t="shared" si="2"/>
        <v>100</v>
      </c>
      <c r="T30" s="165" t="str">
        <f t="shared" si="3"/>
        <v>III</v>
      </c>
      <c r="U30" s="164" t="str">
        <f t="shared" si="5"/>
        <v>Mejorable</v>
      </c>
      <c r="V30" s="207"/>
      <c r="W30" s="222"/>
      <c r="X30" s="207" t="str">
        <f t="shared" si="6"/>
        <v>Lesiones o enfermedades con incapacidad laboral temporal; pérdidas económicas leves.</v>
      </c>
      <c r="Y30" s="207" t="s">
        <v>79</v>
      </c>
      <c r="Z30" s="207" t="s">
        <v>1156</v>
      </c>
      <c r="AA30" s="207" t="s">
        <v>1156</v>
      </c>
      <c r="AB30" s="207" t="s">
        <v>1380</v>
      </c>
      <c r="AC30" s="207" t="s">
        <v>1377</v>
      </c>
      <c r="AD30" s="207" t="s">
        <v>1379</v>
      </c>
    </row>
    <row r="31" spans="1:30" ht="162.75" customHeight="1">
      <c r="A31" s="207" t="s">
        <v>613</v>
      </c>
      <c r="B31" s="207" t="s">
        <v>925</v>
      </c>
      <c r="C31" s="207" t="s">
        <v>704</v>
      </c>
      <c r="D31" s="207" t="s">
        <v>645</v>
      </c>
      <c r="E31" s="207" t="s">
        <v>825</v>
      </c>
      <c r="F31" s="208">
        <v>1</v>
      </c>
      <c r="G31" s="209" t="s">
        <v>1388</v>
      </c>
      <c r="H31" s="207" t="s">
        <v>957</v>
      </c>
      <c r="I31" s="208" t="s">
        <v>89</v>
      </c>
      <c r="J31" s="207" t="s">
        <v>950</v>
      </c>
      <c r="K31" s="207" t="s">
        <v>939</v>
      </c>
      <c r="L31" s="207" t="s">
        <v>833</v>
      </c>
      <c r="M31" s="164" t="s">
        <v>953</v>
      </c>
      <c r="N31" s="163">
        <v>2</v>
      </c>
      <c r="O31" s="163">
        <v>2</v>
      </c>
      <c r="P31" s="163">
        <f t="shared" si="0"/>
        <v>4</v>
      </c>
      <c r="Q31" s="164" t="str">
        <f t="shared" si="1"/>
        <v>Bajo</v>
      </c>
      <c r="R31" s="163">
        <v>25</v>
      </c>
      <c r="S31" s="163">
        <f t="shared" si="2"/>
        <v>100</v>
      </c>
      <c r="T31" s="165" t="str">
        <f t="shared" si="3"/>
        <v>III</v>
      </c>
      <c r="U31" s="164" t="str">
        <f t="shared" si="5"/>
        <v>Mejorable</v>
      </c>
      <c r="V31" s="207"/>
      <c r="W31" s="222"/>
      <c r="X31" s="207" t="str">
        <f t="shared" si="6"/>
        <v>Lesiones o enfermedades con incapacidad laboral temporal; pérdidas económicas leves.</v>
      </c>
      <c r="Y31" s="207" t="s">
        <v>79</v>
      </c>
      <c r="Z31" s="207" t="s">
        <v>1156</v>
      </c>
      <c r="AA31" s="207" t="s">
        <v>1156</v>
      </c>
      <c r="AB31" s="207" t="s">
        <v>1378</v>
      </c>
      <c r="AC31" s="207" t="s">
        <v>1377</v>
      </c>
      <c r="AD31" s="207" t="s">
        <v>1379</v>
      </c>
    </row>
    <row r="32" spans="1:30" ht="162.75" customHeight="1">
      <c r="A32" s="207" t="s">
        <v>613</v>
      </c>
      <c r="B32" s="207" t="s">
        <v>925</v>
      </c>
      <c r="C32" s="207" t="s">
        <v>704</v>
      </c>
      <c r="D32" s="207" t="s">
        <v>645</v>
      </c>
      <c r="E32" s="207" t="s">
        <v>825</v>
      </c>
      <c r="F32" s="208">
        <v>1</v>
      </c>
      <c r="G32" s="209" t="s">
        <v>1389</v>
      </c>
      <c r="H32" s="207" t="s">
        <v>957</v>
      </c>
      <c r="I32" s="208" t="s">
        <v>89</v>
      </c>
      <c r="J32" s="207" t="s">
        <v>950</v>
      </c>
      <c r="K32" s="207" t="s">
        <v>939</v>
      </c>
      <c r="L32" s="207" t="s">
        <v>833</v>
      </c>
      <c r="M32" s="164" t="s">
        <v>968</v>
      </c>
      <c r="N32" s="163">
        <v>2</v>
      </c>
      <c r="O32" s="163">
        <v>2</v>
      </c>
      <c r="P32" s="163">
        <f t="shared" si="0"/>
        <v>4</v>
      </c>
      <c r="Q32" s="164" t="str">
        <f t="shared" si="1"/>
        <v>Bajo</v>
      </c>
      <c r="R32" s="163">
        <v>25</v>
      </c>
      <c r="S32" s="163">
        <f t="shared" si="2"/>
        <v>100</v>
      </c>
      <c r="T32" s="165" t="str">
        <f t="shared" si="3"/>
        <v>III</v>
      </c>
      <c r="U32" s="164" t="str">
        <f t="shared" si="5"/>
        <v>Mejorable</v>
      </c>
      <c r="V32" s="207"/>
      <c r="W32" s="222"/>
      <c r="X32" s="207" t="str">
        <f t="shared" si="6"/>
        <v>Lesiones o enfermedades con incapacidad laboral temporal; pérdidas económicas leves.</v>
      </c>
      <c r="Y32" s="207" t="s">
        <v>79</v>
      </c>
      <c r="Z32" s="207" t="s">
        <v>1156</v>
      </c>
      <c r="AA32" s="207" t="s">
        <v>1156</v>
      </c>
      <c r="AB32" s="207" t="s">
        <v>1378</v>
      </c>
      <c r="AC32" s="207" t="s">
        <v>1377</v>
      </c>
      <c r="AD32" s="207" t="s">
        <v>1379</v>
      </c>
    </row>
    <row r="33" spans="1:30" ht="162.75" customHeight="1">
      <c r="A33" s="207" t="s">
        <v>613</v>
      </c>
      <c r="B33" s="207" t="s">
        <v>925</v>
      </c>
      <c r="C33" s="207" t="s">
        <v>704</v>
      </c>
      <c r="D33" s="207" t="s">
        <v>831</v>
      </c>
      <c r="E33" s="207" t="s">
        <v>825</v>
      </c>
      <c r="F33" s="208">
        <v>1</v>
      </c>
      <c r="G33" s="209" t="s">
        <v>1390</v>
      </c>
      <c r="H33" s="207" t="s">
        <v>999</v>
      </c>
      <c r="I33" s="208" t="s">
        <v>89</v>
      </c>
      <c r="J33" s="215" t="s">
        <v>885</v>
      </c>
      <c r="K33" s="207" t="s">
        <v>961</v>
      </c>
      <c r="L33" s="207" t="s">
        <v>834</v>
      </c>
      <c r="M33" s="164" t="s">
        <v>976</v>
      </c>
      <c r="N33" s="163">
        <v>2</v>
      </c>
      <c r="O33" s="163">
        <v>2</v>
      </c>
      <c r="P33" s="163">
        <f t="shared" si="0"/>
        <v>4</v>
      </c>
      <c r="Q33" s="164" t="str">
        <f t="shared" si="1"/>
        <v>Bajo</v>
      </c>
      <c r="R33" s="163">
        <v>25</v>
      </c>
      <c r="S33" s="163">
        <f t="shared" si="2"/>
        <v>100</v>
      </c>
      <c r="T33" s="165" t="str">
        <f t="shared" si="3"/>
        <v>III</v>
      </c>
      <c r="U33" s="164" t="str">
        <f t="shared" si="5"/>
        <v>Mejorable</v>
      </c>
      <c r="V33" s="207"/>
      <c r="W33" s="222"/>
      <c r="X33" s="207" t="str">
        <f t="shared" si="6"/>
        <v>Lesiones o enfermedades con incapacidad laboral temporal; pérdidas económicas leves.</v>
      </c>
      <c r="Y33" s="207" t="s">
        <v>79</v>
      </c>
      <c r="Z33" s="207" t="s">
        <v>1156</v>
      </c>
      <c r="AA33" s="207" t="s">
        <v>1156</v>
      </c>
      <c r="AB33" s="207" t="s">
        <v>1378</v>
      </c>
      <c r="AC33" s="207" t="s">
        <v>1377</v>
      </c>
      <c r="AD33" s="207" t="s">
        <v>1379</v>
      </c>
    </row>
    <row r="34" spans="1:30" ht="162.75" customHeight="1">
      <c r="A34" s="207" t="s">
        <v>613</v>
      </c>
      <c r="B34" s="207" t="s">
        <v>925</v>
      </c>
      <c r="C34" s="207" t="s">
        <v>704</v>
      </c>
      <c r="D34" s="207" t="s">
        <v>645</v>
      </c>
      <c r="E34" s="207" t="s">
        <v>1203</v>
      </c>
      <c r="F34" s="208">
        <v>1</v>
      </c>
      <c r="G34" s="209" t="s">
        <v>1542</v>
      </c>
      <c r="H34" s="207" t="s">
        <v>1531</v>
      </c>
      <c r="I34" s="208" t="s">
        <v>89</v>
      </c>
      <c r="J34" s="207" t="s">
        <v>1530</v>
      </c>
      <c r="K34" s="207" t="s">
        <v>1192</v>
      </c>
      <c r="L34" s="207" t="s">
        <v>1193</v>
      </c>
      <c r="M34" s="164" t="s">
        <v>690</v>
      </c>
      <c r="N34" s="163">
        <v>6</v>
      </c>
      <c r="O34" s="163">
        <v>1</v>
      </c>
      <c r="P34" s="163">
        <f>N34*O34</f>
        <v>6</v>
      </c>
      <c r="Q34" s="164" t="str">
        <f>IF(AND(P34&gt;=0,P34&lt;=4),"Bajo",IF(AND(P34&gt;=6,P34&lt;=8),"Medio",IF(AND(P34&gt;=10,P34&lt;=20),"Alto",IF(AND(P34&gt;=24,P34&lt;=40),"Muy alto"))))</f>
        <v>Medio</v>
      </c>
      <c r="R34" s="163">
        <v>60</v>
      </c>
      <c r="S34" s="163">
        <f>P34*R34</f>
        <v>360</v>
      </c>
      <c r="T34" s="165" t="str">
        <f>IF(AND(S34&gt;=600,S34&lt;=4000),"I",IF(AND(S34&gt;=150,S34&lt;=500),"II",IF(AND(S34&gt;=40,S34&lt;=120),"III",IF(AND(S34&gt;=0,S34&lt;=39),"IV"))))</f>
        <v>II</v>
      </c>
      <c r="U34" s="164" t="str">
        <f t="shared" si="5"/>
        <v>Aceptable con Control Especifico</v>
      </c>
      <c r="V34" s="207" t="s">
        <v>1546</v>
      </c>
      <c r="W34" s="222"/>
      <c r="X34" s="207" t="str">
        <f>IF(R34=100,"Posible muerte, situación crítica o catastrófica; pérdidas económicas muy altas.",IF(R34=60,"Lesiones o enfermedades graves irreparables (Incapacidad permanente parcial o invalidez); pérdidas económicas altas.",IF(R34=25,"Lesiones o enfermedades con incapacidad laboral temporal; pérdidas económicas leves.",IF(R34=10,"Lesiones o enfermedades que no requieren incapacidad; pérdidas económicas mínimas.","ERROR"))))</f>
        <v>Lesiones o enfermedades graves irreparables (Incapacidad permanente parcial o invalidez); pérdidas económicas altas.</v>
      </c>
      <c r="Y34" s="207" t="s">
        <v>79</v>
      </c>
      <c r="Z34" s="207" t="s">
        <v>1119</v>
      </c>
      <c r="AA34" s="207" t="s">
        <v>1119</v>
      </c>
      <c r="AB34" s="207" t="s">
        <v>1532</v>
      </c>
      <c r="AC34" s="207" t="s">
        <v>1533</v>
      </c>
      <c r="AD34" s="207" t="s">
        <v>1156</v>
      </c>
    </row>
    <row r="35" spans="1:30" ht="162.75" customHeight="1">
      <c r="A35" s="207" t="s">
        <v>613</v>
      </c>
      <c r="B35" s="207" t="s">
        <v>925</v>
      </c>
      <c r="C35" s="207" t="s">
        <v>704</v>
      </c>
      <c r="D35" s="207" t="s">
        <v>645</v>
      </c>
      <c r="E35" s="207" t="s">
        <v>1203</v>
      </c>
      <c r="F35" s="208">
        <v>1</v>
      </c>
      <c r="G35" s="209" t="s">
        <v>1014</v>
      </c>
      <c r="H35" s="207" t="s">
        <v>777</v>
      </c>
      <c r="I35" s="208" t="s">
        <v>89</v>
      </c>
      <c r="J35" s="207" t="s">
        <v>950</v>
      </c>
      <c r="K35" s="207" t="s">
        <v>1016</v>
      </c>
      <c r="L35" s="207" t="s">
        <v>1156</v>
      </c>
      <c r="M35" s="164" t="s">
        <v>1015</v>
      </c>
      <c r="N35" s="163">
        <v>6</v>
      </c>
      <c r="O35" s="163">
        <v>3</v>
      </c>
      <c r="P35" s="163">
        <f t="shared" si="0"/>
        <v>18</v>
      </c>
      <c r="Q35" s="164" t="str">
        <f t="shared" si="1"/>
        <v>Alto</v>
      </c>
      <c r="R35" s="163">
        <v>25</v>
      </c>
      <c r="S35" s="163">
        <f t="shared" si="2"/>
        <v>450</v>
      </c>
      <c r="T35" s="165" t="str">
        <f t="shared" si="3"/>
        <v>II</v>
      </c>
      <c r="U35" s="164" t="str">
        <f t="shared" si="5"/>
        <v>Aceptable con Control Especifico</v>
      </c>
      <c r="V35" s="207"/>
      <c r="W35" s="222"/>
      <c r="X35" s="207" t="str">
        <f t="shared" ref="X35:X45" si="7">IF(R35=100,"Posible muerte, situación crítica o catastrófica; pérdidas económicas muy altas.",IF(R35=60,"Lesiones o enfermedades graves irreparables (Incapacidad permanente parcial o invalidez); pérdidas económicas altas.",IF(R35=25,"Lesiones o enfermedades con incapacidad laboral temporal; pérdidas económicas leves.",IF(R35=10,"Lesiones o enfermedades que no requieren incapacidad; pérdidas económicas mínimas."))))</f>
        <v>Lesiones o enfermedades con incapacidad laboral temporal; pérdidas económicas leves.</v>
      </c>
      <c r="Y35" s="207" t="s">
        <v>79</v>
      </c>
      <c r="Z35" s="207" t="s">
        <v>1119</v>
      </c>
      <c r="AA35" s="207" t="s">
        <v>1119</v>
      </c>
      <c r="AB35" s="207" t="s">
        <v>1334</v>
      </c>
      <c r="AC35" s="207" t="s">
        <v>1330</v>
      </c>
      <c r="AD35" s="207" t="s">
        <v>1201</v>
      </c>
    </row>
    <row r="36" spans="1:30" ht="162.75" customHeight="1">
      <c r="A36" s="207" t="s">
        <v>613</v>
      </c>
      <c r="B36" s="207" t="s">
        <v>925</v>
      </c>
      <c r="C36" s="207" t="s">
        <v>704</v>
      </c>
      <c r="D36" s="207" t="s">
        <v>645</v>
      </c>
      <c r="E36" s="207" t="s">
        <v>1203</v>
      </c>
      <c r="F36" s="208">
        <v>1</v>
      </c>
      <c r="G36" s="211" t="s">
        <v>1458</v>
      </c>
      <c r="H36" s="164" t="s">
        <v>1452</v>
      </c>
      <c r="I36" s="163" t="s">
        <v>88</v>
      </c>
      <c r="J36" s="211" t="s">
        <v>1044</v>
      </c>
      <c r="K36" s="164" t="s">
        <v>1117</v>
      </c>
      <c r="L36" s="163" t="s">
        <v>1117</v>
      </c>
      <c r="M36" s="211" t="s">
        <v>1595</v>
      </c>
      <c r="N36" s="163">
        <v>2</v>
      </c>
      <c r="O36" s="163">
        <v>3</v>
      </c>
      <c r="P36" s="163">
        <f t="shared" ref="P36:P45" si="8">N36*O36</f>
        <v>6</v>
      </c>
      <c r="Q36" s="164" t="str">
        <f t="shared" ref="Q36:Q45" si="9">IF(AND(P36&gt;=0,P36&lt;=4),"Bajo",IF(AND(P36&gt;=6,P36&lt;=8),"Medio",IF(AND(P36&gt;=10,P36&lt;=20),"Alto",IF(AND(P36&gt;=24,P36&lt;=40),"Muy alto","ERROR"))))</f>
        <v>Medio</v>
      </c>
      <c r="R36" s="163">
        <v>25</v>
      </c>
      <c r="S36" s="163">
        <f t="shared" ref="S36:S45" si="10">P36*R36</f>
        <v>150</v>
      </c>
      <c r="T36" s="165" t="str">
        <f t="shared" ref="T36:T45" si="11">IF(AND(S36&gt;=600,S36&lt;=4000),"I",IF(AND(S36&gt;=150,S36&lt;=500),"II",IF(AND(S36&gt;=40,S36&lt;=120),"III",IF(AND(S36&gt;=0,S36&lt;=39),"IV","ERROR"))))</f>
        <v>II</v>
      </c>
      <c r="U36" s="164" t="str">
        <f t="shared" si="5"/>
        <v>Aceptable con Control Especifico</v>
      </c>
      <c r="V36" s="164"/>
      <c r="W36" s="222"/>
      <c r="X36" s="164" t="str">
        <f t="shared" si="7"/>
        <v>Lesiones o enfermedades con incapacidad laboral temporal; pérdidas económicas leves.</v>
      </c>
      <c r="Y36" s="164" t="s">
        <v>79</v>
      </c>
      <c r="Z36" s="164" t="s">
        <v>1156</v>
      </c>
      <c r="AA36" s="164" t="s">
        <v>1156</v>
      </c>
      <c r="AB36" s="164" t="s">
        <v>1156</v>
      </c>
      <c r="AC36" s="164" t="s">
        <v>1164</v>
      </c>
      <c r="AD36" s="164" t="s">
        <v>1156</v>
      </c>
    </row>
    <row r="37" spans="1:30" ht="162.75" customHeight="1">
      <c r="A37" s="207" t="s">
        <v>613</v>
      </c>
      <c r="B37" s="207" t="s">
        <v>925</v>
      </c>
      <c r="C37" s="207" t="s">
        <v>704</v>
      </c>
      <c r="D37" s="207" t="s">
        <v>645</v>
      </c>
      <c r="E37" s="207" t="s">
        <v>1203</v>
      </c>
      <c r="F37" s="208">
        <v>1</v>
      </c>
      <c r="G37" s="211" t="s">
        <v>1459</v>
      </c>
      <c r="H37" s="164" t="s">
        <v>1453</v>
      </c>
      <c r="I37" s="163" t="s">
        <v>88</v>
      </c>
      <c r="J37" s="211" t="s">
        <v>1044</v>
      </c>
      <c r="K37" s="164" t="s">
        <v>1117</v>
      </c>
      <c r="L37" s="163" t="s">
        <v>1117</v>
      </c>
      <c r="M37" s="211" t="s">
        <v>1595</v>
      </c>
      <c r="N37" s="163">
        <v>2</v>
      </c>
      <c r="O37" s="163">
        <v>3</v>
      </c>
      <c r="P37" s="163">
        <f t="shared" si="8"/>
        <v>6</v>
      </c>
      <c r="Q37" s="164" t="str">
        <f t="shared" si="9"/>
        <v>Medio</v>
      </c>
      <c r="R37" s="163">
        <v>25</v>
      </c>
      <c r="S37" s="163">
        <f t="shared" si="10"/>
        <v>150</v>
      </c>
      <c r="T37" s="165" t="str">
        <f t="shared" si="11"/>
        <v>II</v>
      </c>
      <c r="U37" s="164" t="str">
        <f t="shared" si="5"/>
        <v>Aceptable con Control Especifico</v>
      </c>
      <c r="V37" s="164"/>
      <c r="W37" s="222"/>
      <c r="X37" s="164" t="str">
        <f t="shared" si="7"/>
        <v>Lesiones o enfermedades con incapacidad laboral temporal; pérdidas económicas leves.</v>
      </c>
      <c r="Y37" s="164" t="s">
        <v>79</v>
      </c>
      <c r="Z37" s="164" t="s">
        <v>1156</v>
      </c>
      <c r="AA37" s="164" t="s">
        <v>1156</v>
      </c>
      <c r="AB37" s="164" t="s">
        <v>1156</v>
      </c>
      <c r="AC37" s="164" t="s">
        <v>1164</v>
      </c>
      <c r="AD37" s="164" t="s">
        <v>1156</v>
      </c>
    </row>
    <row r="38" spans="1:30" ht="162.75" customHeight="1">
      <c r="A38" s="207" t="s">
        <v>613</v>
      </c>
      <c r="B38" s="207" t="s">
        <v>925</v>
      </c>
      <c r="C38" s="207" t="s">
        <v>704</v>
      </c>
      <c r="D38" s="207" t="s">
        <v>645</v>
      </c>
      <c r="E38" s="207" t="s">
        <v>1203</v>
      </c>
      <c r="F38" s="208">
        <v>1</v>
      </c>
      <c r="G38" s="211" t="s">
        <v>1460</v>
      </c>
      <c r="H38" s="164" t="s">
        <v>1526</v>
      </c>
      <c r="I38" s="163" t="s">
        <v>88</v>
      </c>
      <c r="J38" s="211" t="s">
        <v>1044</v>
      </c>
      <c r="K38" s="164" t="s">
        <v>1117</v>
      </c>
      <c r="L38" s="163" t="s">
        <v>1117</v>
      </c>
      <c r="M38" s="211" t="s">
        <v>1595</v>
      </c>
      <c r="N38" s="163">
        <v>2</v>
      </c>
      <c r="O38" s="163">
        <v>3</v>
      </c>
      <c r="P38" s="163">
        <f t="shared" si="8"/>
        <v>6</v>
      </c>
      <c r="Q38" s="164" t="str">
        <f t="shared" si="9"/>
        <v>Medio</v>
      </c>
      <c r="R38" s="163">
        <v>25</v>
      </c>
      <c r="S38" s="163">
        <f t="shared" si="10"/>
        <v>150</v>
      </c>
      <c r="T38" s="165" t="str">
        <f t="shared" si="11"/>
        <v>II</v>
      </c>
      <c r="U38" s="164" t="str">
        <f t="shared" si="5"/>
        <v>Aceptable con Control Especifico</v>
      </c>
      <c r="V38" s="164"/>
      <c r="W38" s="222"/>
      <c r="X38" s="164" t="str">
        <f t="shared" si="7"/>
        <v>Lesiones o enfermedades con incapacidad laboral temporal; pérdidas económicas leves.</v>
      </c>
      <c r="Y38" s="164" t="s">
        <v>79</v>
      </c>
      <c r="Z38" s="164" t="s">
        <v>1156</v>
      </c>
      <c r="AA38" s="164" t="s">
        <v>1156</v>
      </c>
      <c r="AB38" s="164" t="s">
        <v>1156</v>
      </c>
      <c r="AC38" s="164" t="s">
        <v>1164</v>
      </c>
      <c r="AD38" s="164" t="s">
        <v>1156</v>
      </c>
    </row>
    <row r="39" spans="1:30" ht="162.75" customHeight="1">
      <c r="A39" s="207" t="s">
        <v>613</v>
      </c>
      <c r="B39" s="207" t="s">
        <v>925</v>
      </c>
      <c r="C39" s="207" t="s">
        <v>704</v>
      </c>
      <c r="D39" s="207" t="s">
        <v>645</v>
      </c>
      <c r="E39" s="207" t="s">
        <v>1203</v>
      </c>
      <c r="F39" s="208">
        <v>1</v>
      </c>
      <c r="G39" s="211" t="s">
        <v>1461</v>
      </c>
      <c r="H39" s="164" t="s">
        <v>1527</v>
      </c>
      <c r="I39" s="163" t="s">
        <v>88</v>
      </c>
      <c r="J39" s="211" t="s">
        <v>1044</v>
      </c>
      <c r="K39" s="164" t="s">
        <v>1117</v>
      </c>
      <c r="L39" s="163" t="s">
        <v>1117</v>
      </c>
      <c r="M39" s="211" t="s">
        <v>1595</v>
      </c>
      <c r="N39" s="163">
        <v>2</v>
      </c>
      <c r="O39" s="163">
        <v>3</v>
      </c>
      <c r="P39" s="163">
        <f t="shared" si="8"/>
        <v>6</v>
      </c>
      <c r="Q39" s="164" t="str">
        <f t="shared" si="9"/>
        <v>Medio</v>
      </c>
      <c r="R39" s="163">
        <v>25</v>
      </c>
      <c r="S39" s="163">
        <f t="shared" si="10"/>
        <v>150</v>
      </c>
      <c r="T39" s="165" t="str">
        <f t="shared" si="11"/>
        <v>II</v>
      </c>
      <c r="U39" s="164" t="str">
        <f t="shared" si="5"/>
        <v>Aceptable con Control Especifico</v>
      </c>
      <c r="V39" s="164"/>
      <c r="W39" s="222"/>
      <c r="X39" s="164" t="str">
        <f t="shared" si="7"/>
        <v>Lesiones o enfermedades con incapacidad laboral temporal; pérdidas económicas leves.</v>
      </c>
      <c r="Y39" s="164" t="s">
        <v>79</v>
      </c>
      <c r="Z39" s="164" t="s">
        <v>1156</v>
      </c>
      <c r="AA39" s="164" t="s">
        <v>1156</v>
      </c>
      <c r="AB39" s="164" t="s">
        <v>1156</v>
      </c>
      <c r="AC39" s="164" t="s">
        <v>1164</v>
      </c>
      <c r="AD39" s="164" t="s">
        <v>1156</v>
      </c>
    </row>
    <row r="40" spans="1:30" ht="162.75" customHeight="1">
      <c r="A40" s="207" t="s">
        <v>613</v>
      </c>
      <c r="B40" s="207" t="s">
        <v>925</v>
      </c>
      <c r="C40" s="207" t="s">
        <v>704</v>
      </c>
      <c r="D40" s="207" t="s">
        <v>645</v>
      </c>
      <c r="E40" s="207" t="s">
        <v>1203</v>
      </c>
      <c r="F40" s="208">
        <v>1</v>
      </c>
      <c r="G40" s="211" t="s">
        <v>1462</v>
      </c>
      <c r="H40" s="164" t="s">
        <v>1528</v>
      </c>
      <c r="I40" s="163" t="s">
        <v>88</v>
      </c>
      <c r="J40" s="211" t="s">
        <v>1044</v>
      </c>
      <c r="K40" s="164" t="s">
        <v>1117</v>
      </c>
      <c r="L40" s="163" t="s">
        <v>1117</v>
      </c>
      <c r="M40" s="211" t="s">
        <v>1595</v>
      </c>
      <c r="N40" s="163">
        <v>2</v>
      </c>
      <c r="O40" s="163">
        <v>3</v>
      </c>
      <c r="P40" s="163">
        <f t="shared" si="8"/>
        <v>6</v>
      </c>
      <c r="Q40" s="164" t="str">
        <f t="shared" si="9"/>
        <v>Medio</v>
      </c>
      <c r="R40" s="163">
        <v>25</v>
      </c>
      <c r="S40" s="163">
        <f t="shared" si="10"/>
        <v>150</v>
      </c>
      <c r="T40" s="165" t="str">
        <f t="shared" si="11"/>
        <v>II</v>
      </c>
      <c r="U40" s="164" t="str">
        <f t="shared" si="5"/>
        <v>Aceptable con Control Especifico</v>
      </c>
      <c r="V40" s="164"/>
      <c r="W40" s="222"/>
      <c r="X40" s="164" t="str">
        <f t="shared" si="7"/>
        <v>Lesiones o enfermedades con incapacidad laboral temporal; pérdidas económicas leves.</v>
      </c>
      <c r="Y40" s="164" t="s">
        <v>79</v>
      </c>
      <c r="Z40" s="164" t="s">
        <v>1156</v>
      </c>
      <c r="AA40" s="164" t="s">
        <v>1156</v>
      </c>
      <c r="AB40" s="164" t="s">
        <v>1156</v>
      </c>
      <c r="AC40" s="164" t="s">
        <v>1164</v>
      </c>
      <c r="AD40" s="164" t="s">
        <v>1156</v>
      </c>
    </row>
    <row r="41" spans="1:30" ht="162.75" customHeight="1">
      <c r="A41" s="207" t="s">
        <v>613</v>
      </c>
      <c r="B41" s="207" t="s">
        <v>925</v>
      </c>
      <c r="C41" s="207" t="s">
        <v>704</v>
      </c>
      <c r="D41" s="207" t="s">
        <v>645</v>
      </c>
      <c r="E41" s="207" t="s">
        <v>1203</v>
      </c>
      <c r="F41" s="208">
        <v>1</v>
      </c>
      <c r="G41" s="211" t="s">
        <v>1463</v>
      </c>
      <c r="H41" s="164" t="s">
        <v>1529</v>
      </c>
      <c r="I41" s="163" t="s">
        <v>88</v>
      </c>
      <c r="J41" s="211" t="s">
        <v>1044</v>
      </c>
      <c r="K41" s="164" t="s">
        <v>1117</v>
      </c>
      <c r="L41" s="163" t="s">
        <v>1117</v>
      </c>
      <c r="M41" s="211" t="s">
        <v>1595</v>
      </c>
      <c r="N41" s="163">
        <v>2</v>
      </c>
      <c r="O41" s="163">
        <v>3</v>
      </c>
      <c r="P41" s="163">
        <f t="shared" si="8"/>
        <v>6</v>
      </c>
      <c r="Q41" s="164" t="str">
        <f t="shared" si="9"/>
        <v>Medio</v>
      </c>
      <c r="R41" s="163">
        <v>25</v>
      </c>
      <c r="S41" s="163">
        <f t="shared" si="10"/>
        <v>150</v>
      </c>
      <c r="T41" s="165" t="str">
        <f t="shared" si="11"/>
        <v>II</v>
      </c>
      <c r="U41" s="164" t="str">
        <f t="shared" si="5"/>
        <v>Aceptable con Control Especifico</v>
      </c>
      <c r="V41" s="164"/>
      <c r="W41" s="222"/>
      <c r="X41" s="164" t="str">
        <f t="shared" si="7"/>
        <v>Lesiones o enfermedades con incapacidad laboral temporal; pérdidas económicas leves.</v>
      </c>
      <c r="Y41" s="164" t="s">
        <v>79</v>
      </c>
      <c r="Z41" s="164" t="s">
        <v>1156</v>
      </c>
      <c r="AA41" s="164" t="s">
        <v>1156</v>
      </c>
      <c r="AB41" s="164" t="s">
        <v>1156</v>
      </c>
      <c r="AC41" s="164" t="s">
        <v>1164</v>
      </c>
      <c r="AD41" s="164" t="s">
        <v>1156</v>
      </c>
    </row>
    <row r="42" spans="1:30" ht="162.75" customHeight="1">
      <c r="A42" s="207" t="s">
        <v>613</v>
      </c>
      <c r="B42" s="207" t="s">
        <v>925</v>
      </c>
      <c r="C42" s="207" t="s">
        <v>704</v>
      </c>
      <c r="D42" s="207" t="s">
        <v>645</v>
      </c>
      <c r="E42" s="207" t="s">
        <v>1203</v>
      </c>
      <c r="F42" s="208">
        <v>1</v>
      </c>
      <c r="G42" s="211" t="s">
        <v>1464</v>
      </c>
      <c r="H42" s="164" t="s">
        <v>1482</v>
      </c>
      <c r="I42" s="163" t="s">
        <v>88</v>
      </c>
      <c r="J42" s="211" t="s">
        <v>1074</v>
      </c>
      <c r="K42" s="164" t="s">
        <v>1117</v>
      </c>
      <c r="L42" s="163" t="s">
        <v>1117</v>
      </c>
      <c r="M42" s="211" t="s">
        <v>1595</v>
      </c>
      <c r="N42" s="163">
        <v>2</v>
      </c>
      <c r="O42" s="163">
        <v>1</v>
      </c>
      <c r="P42" s="163">
        <f t="shared" si="8"/>
        <v>2</v>
      </c>
      <c r="Q42" s="164" t="str">
        <f t="shared" si="9"/>
        <v>Bajo</v>
      </c>
      <c r="R42" s="163">
        <v>60</v>
      </c>
      <c r="S42" s="163">
        <f t="shared" si="10"/>
        <v>120</v>
      </c>
      <c r="T42" s="165" t="str">
        <f t="shared" si="11"/>
        <v>III</v>
      </c>
      <c r="U42" s="164" t="str">
        <f t="shared" si="5"/>
        <v>Mejorable</v>
      </c>
      <c r="V42" s="164"/>
      <c r="W42" s="222"/>
      <c r="X42" s="164" t="str">
        <f t="shared" si="7"/>
        <v>Lesiones o enfermedades graves irreparables (Incapacidad permanente parcial o invalidez); pérdidas económicas altas.</v>
      </c>
      <c r="Y42" s="164" t="s">
        <v>79</v>
      </c>
      <c r="Z42" s="164" t="s">
        <v>1156</v>
      </c>
      <c r="AA42" s="164" t="s">
        <v>1156</v>
      </c>
      <c r="AB42" s="164" t="s">
        <v>1156</v>
      </c>
      <c r="AC42" s="164" t="s">
        <v>1165</v>
      </c>
      <c r="AD42" s="164" t="s">
        <v>1156</v>
      </c>
    </row>
    <row r="43" spans="1:30" ht="162.75" customHeight="1">
      <c r="A43" s="207" t="s">
        <v>613</v>
      </c>
      <c r="B43" s="207" t="s">
        <v>925</v>
      </c>
      <c r="C43" s="207" t="s">
        <v>704</v>
      </c>
      <c r="D43" s="207" t="s">
        <v>645</v>
      </c>
      <c r="E43" s="207" t="s">
        <v>1203</v>
      </c>
      <c r="F43" s="208">
        <v>1</v>
      </c>
      <c r="G43" s="211" t="s">
        <v>1465</v>
      </c>
      <c r="H43" s="164" t="s">
        <v>1483</v>
      </c>
      <c r="I43" s="163" t="s">
        <v>88</v>
      </c>
      <c r="J43" s="211" t="s">
        <v>1074</v>
      </c>
      <c r="K43" s="164" t="s">
        <v>1117</v>
      </c>
      <c r="L43" s="163" t="s">
        <v>1117</v>
      </c>
      <c r="M43" s="211" t="s">
        <v>1595</v>
      </c>
      <c r="N43" s="163">
        <v>2</v>
      </c>
      <c r="O43" s="163">
        <v>1</v>
      </c>
      <c r="P43" s="163">
        <f t="shared" si="8"/>
        <v>2</v>
      </c>
      <c r="Q43" s="164" t="str">
        <f t="shared" si="9"/>
        <v>Bajo</v>
      </c>
      <c r="R43" s="163">
        <v>60</v>
      </c>
      <c r="S43" s="163">
        <f t="shared" si="10"/>
        <v>120</v>
      </c>
      <c r="T43" s="165" t="str">
        <f t="shared" si="11"/>
        <v>III</v>
      </c>
      <c r="U43" s="164" t="str">
        <f t="shared" si="5"/>
        <v>Mejorable</v>
      </c>
      <c r="V43" s="164"/>
      <c r="W43" s="222"/>
      <c r="X43" s="164" t="str">
        <f t="shared" si="7"/>
        <v>Lesiones o enfermedades graves irreparables (Incapacidad permanente parcial o invalidez); pérdidas económicas altas.</v>
      </c>
      <c r="Y43" s="164" t="s">
        <v>79</v>
      </c>
      <c r="Z43" s="164" t="s">
        <v>1119</v>
      </c>
      <c r="AA43" s="164" t="s">
        <v>1119</v>
      </c>
      <c r="AB43" s="164" t="s">
        <v>1156</v>
      </c>
      <c r="AC43" s="164" t="s">
        <v>1166</v>
      </c>
      <c r="AD43" s="164" t="s">
        <v>1156</v>
      </c>
    </row>
    <row r="44" spans="1:30" ht="162.75" customHeight="1">
      <c r="A44" s="207" t="s">
        <v>613</v>
      </c>
      <c r="B44" s="207" t="s">
        <v>925</v>
      </c>
      <c r="C44" s="207" t="s">
        <v>704</v>
      </c>
      <c r="D44" s="207" t="s">
        <v>645</v>
      </c>
      <c r="E44" s="207" t="s">
        <v>1203</v>
      </c>
      <c r="F44" s="208">
        <v>1</v>
      </c>
      <c r="G44" s="211" t="s">
        <v>1525</v>
      </c>
      <c r="H44" s="164" t="s">
        <v>528</v>
      </c>
      <c r="I44" s="163" t="s">
        <v>89</v>
      </c>
      <c r="J44" s="211" t="s">
        <v>1100</v>
      </c>
      <c r="K44" s="164" t="s">
        <v>628</v>
      </c>
      <c r="L44" s="164" t="s">
        <v>697</v>
      </c>
      <c r="M44" s="164" t="s">
        <v>702</v>
      </c>
      <c r="N44" s="163">
        <v>2</v>
      </c>
      <c r="O44" s="163">
        <v>1</v>
      </c>
      <c r="P44" s="163">
        <f t="shared" si="8"/>
        <v>2</v>
      </c>
      <c r="Q44" s="164" t="str">
        <f t="shared" si="9"/>
        <v>Bajo</v>
      </c>
      <c r="R44" s="163">
        <v>60</v>
      </c>
      <c r="S44" s="163">
        <f t="shared" si="10"/>
        <v>120</v>
      </c>
      <c r="T44" s="165" t="str">
        <f t="shared" si="11"/>
        <v>III</v>
      </c>
      <c r="U44" s="164" t="str">
        <f t="shared" si="5"/>
        <v>Mejorable</v>
      </c>
      <c r="V44" s="164"/>
      <c r="W44" s="222"/>
      <c r="X44" s="164" t="str">
        <f t="shared" si="7"/>
        <v>Lesiones o enfermedades graves irreparables (Incapacidad permanente parcial o invalidez); pérdidas económicas altas.</v>
      </c>
      <c r="Y44" s="164" t="s">
        <v>79</v>
      </c>
      <c r="Z44" s="164" t="s">
        <v>1119</v>
      </c>
      <c r="AA44" s="164" t="s">
        <v>1119</v>
      </c>
      <c r="AB44" s="164" t="s">
        <v>1153</v>
      </c>
      <c r="AC44" s="164" t="s">
        <v>1154</v>
      </c>
      <c r="AD44" s="164" t="s">
        <v>1119</v>
      </c>
    </row>
    <row r="45" spans="1:30" ht="162.75" customHeight="1">
      <c r="A45" s="207" t="s">
        <v>613</v>
      </c>
      <c r="B45" s="207" t="s">
        <v>925</v>
      </c>
      <c r="C45" s="207" t="s">
        <v>704</v>
      </c>
      <c r="D45" s="207" t="s">
        <v>645</v>
      </c>
      <c r="E45" s="207" t="s">
        <v>1203</v>
      </c>
      <c r="F45" s="208">
        <v>1</v>
      </c>
      <c r="G45" s="211" t="s">
        <v>1525</v>
      </c>
      <c r="H45" s="164" t="s">
        <v>537</v>
      </c>
      <c r="I45" s="163" t="s">
        <v>89</v>
      </c>
      <c r="J45" s="211" t="s">
        <v>1101</v>
      </c>
      <c r="K45" s="164" t="s">
        <v>628</v>
      </c>
      <c r="L45" s="164" t="s">
        <v>697</v>
      </c>
      <c r="M45" s="164" t="s">
        <v>702</v>
      </c>
      <c r="N45" s="163">
        <v>6</v>
      </c>
      <c r="O45" s="163">
        <v>1</v>
      </c>
      <c r="P45" s="163">
        <f t="shared" si="8"/>
        <v>6</v>
      </c>
      <c r="Q45" s="164" t="str">
        <f t="shared" si="9"/>
        <v>Medio</v>
      </c>
      <c r="R45" s="163">
        <v>60</v>
      </c>
      <c r="S45" s="163">
        <f t="shared" si="10"/>
        <v>360</v>
      </c>
      <c r="T45" s="165" t="str">
        <f t="shared" si="11"/>
        <v>II</v>
      </c>
      <c r="U45" s="164" t="str">
        <f t="shared" si="5"/>
        <v>Aceptable con Control Especifico</v>
      </c>
      <c r="V45" s="164"/>
      <c r="W45" s="222"/>
      <c r="X45" s="164" t="str">
        <f t="shared" si="7"/>
        <v>Lesiones o enfermedades graves irreparables (Incapacidad permanente parcial o invalidez); pérdidas económicas altas.</v>
      </c>
      <c r="Y45" s="164" t="s">
        <v>79</v>
      </c>
      <c r="Z45" s="164" t="s">
        <v>1119</v>
      </c>
      <c r="AA45" s="164" t="s">
        <v>1119</v>
      </c>
      <c r="AB45" s="164" t="s">
        <v>1153</v>
      </c>
      <c r="AC45" s="164" t="s">
        <v>1154</v>
      </c>
      <c r="AD45" s="164" t="s">
        <v>1119</v>
      </c>
    </row>
  </sheetData>
  <autoFilter ref="A8:AC45"/>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34">
    <cfRule type="cellIs" dxfId="162" priority="11" stopIfTrue="1" operator="equal">
      <formula>"MEDIO"</formula>
    </cfRule>
    <cfRule type="cellIs" dxfId="161" priority="12" stopIfTrue="1" operator="equal">
      <formula>"BAJO"</formula>
    </cfRule>
  </conditionalFormatting>
  <conditionalFormatting sqref="Q9:Q35">
    <cfRule type="cellIs" dxfId="160" priority="10" stopIfTrue="1" operator="equal">
      <formula>"ALTO"</formula>
    </cfRule>
  </conditionalFormatting>
  <conditionalFormatting sqref="Q9:Q45">
    <cfRule type="cellIs" dxfId="159" priority="9" stopIfTrue="1" operator="equal">
      <formula>"MUY ALTO"</formula>
    </cfRule>
  </conditionalFormatting>
  <conditionalFormatting sqref="Q35:Q45">
    <cfRule type="cellIs" dxfId="158" priority="83" stopIfTrue="1" operator="equal">
      <formula>"MEDIO"</formula>
    </cfRule>
    <cfRule type="cellIs" dxfId="157" priority="84" stopIfTrue="1" operator="equal">
      <formula>"BAJO"</formula>
    </cfRule>
  </conditionalFormatting>
  <conditionalFormatting sqref="Q36:Q45">
    <cfRule type="cellIs" dxfId="156" priority="82" stopIfTrue="1" operator="equal">
      <formula>"ALTO"</formula>
    </cfRule>
  </conditionalFormatting>
  <conditionalFormatting sqref="T9:T45">
    <cfRule type="cellIs" dxfId="155" priority="5" stopIfTrue="1" operator="equal">
      <formula>"IV"</formula>
    </cfRule>
    <cfRule type="cellIs" dxfId="154" priority="6" stopIfTrue="1" operator="equal">
      <formula>"I"</formula>
    </cfRule>
    <cfRule type="cellIs" dxfId="153" priority="7" stopIfTrue="1" operator="equal">
      <formula>"II"</formula>
    </cfRule>
    <cfRule type="cellIs" dxfId="152" priority="8" stopIfTrue="1" operator="equal">
      <formula>"III"</formula>
    </cfRule>
  </conditionalFormatting>
  <conditionalFormatting sqref="U9:U45">
    <cfRule type="cellIs" dxfId="151" priority="1" stopIfTrue="1" operator="equal">
      <formula>"Mejorable, Mejorar el control existente"</formula>
    </cfRule>
    <cfRule type="cellIs" dxfId="150" priority="2" stopIfTrue="1" operator="equal">
      <formula>"No Aceptable o Aceptable con control especifico, Corregir o adoptar medidas de control "</formula>
    </cfRule>
    <cfRule type="cellIs" dxfId="149" priority="3" stopIfTrue="1" operator="equal">
      <formula>"Aceptable, No intervenir, salvo que un análisis más preciso lo justifique"</formula>
    </cfRule>
    <cfRule type="cellIs" dxfId="148" priority="4" stopIfTrue="1" operator="equal">
      <formula>"No Aceptable, Situación crítica, corrección urgente"</formula>
    </cfRule>
  </conditionalFormatting>
  <dataValidations count="6">
    <dataValidation allowBlank="1" showInputMessage="1" showErrorMessage="1" promptTitle="EFECTO POSIBLE" prompt="Se encuentra clasificado en ACCIDENTE O ENFERMEDAD" sqref="K24"/>
    <dataValidation type="list" allowBlank="1" showInputMessage="1" showErrorMessage="1" sqref="N9:N45">
      <formula1>"0,1, 2, 6, 10"</formula1>
    </dataValidation>
    <dataValidation type="list" allowBlank="1" showInputMessage="1" showErrorMessage="1" sqref="F9:F45">
      <formula1>"0, 1"</formula1>
    </dataValidation>
    <dataValidation type="list" allowBlank="1" showInputMessage="1" showErrorMessage="1" sqref="I9:I43">
      <formula1>"Enfermedad Laboral., Accidente de Trabajo."</formula1>
    </dataValidation>
    <dataValidation type="list" allowBlank="1" showInputMessage="1" showErrorMessage="1" sqref="O9:O35">
      <formula1>"1, 2, 3, 4"</formula1>
    </dataValidation>
    <dataValidation type="list" allowBlank="1" showInputMessage="1" showErrorMessage="1" sqref="R9:R35">
      <formula1>"10, 25, 60, 100"</formula1>
    </dataValidation>
  </dataValidations>
  <pageMargins left="0.63" right="0.49" top="0.49" bottom="0.74803149606299213" header="0.19" footer="0.26"/>
  <pageSetup scale="2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IV45"/>
  <sheetViews>
    <sheetView showGridLines="0" zoomScale="80" zoomScaleNormal="80" zoomScaleSheetLayoutView="50" workbookViewId="0">
      <pane xSplit="9" ySplit="8" topLeftCell="L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13.7109375" style="54" hidden="1" customWidth="1"/>
    <col min="23" max="23" width="19.7109375" style="55" hidden="1" customWidth="1"/>
    <col min="24" max="24" width="16.7109375" style="55" customWidth="1"/>
    <col min="25" max="25" width="14.28515625" style="46" customWidth="1"/>
    <col min="26" max="26" width="13.7109375" style="46" customWidth="1"/>
    <col min="27" max="27" width="40.7109375" style="46" customWidth="1"/>
    <col min="28" max="28" width="64.28515625" style="46" customWidth="1"/>
    <col min="29" max="29" width="39.7109375" style="46" customWidth="1"/>
    <col min="30" max="30" width="20.5703125" style="46" customWidth="1"/>
    <col min="31" max="16384" width="9.140625" style="46"/>
  </cols>
  <sheetData>
    <row r="1" spans="1:256"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56"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56"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56"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56" s="79" customFormat="1" ht="17.25">
      <c r="A5" s="380"/>
      <c r="B5" s="380"/>
      <c r="C5" s="374" t="s">
        <v>97</v>
      </c>
      <c r="D5" s="374"/>
      <c r="E5" s="374"/>
      <c r="F5" s="374"/>
      <c r="G5" s="374"/>
      <c r="H5" s="374"/>
      <c r="I5" s="374"/>
      <c r="J5" s="370">
        <v>6</v>
      </c>
      <c r="K5" s="370"/>
      <c r="L5" s="370"/>
      <c r="M5" s="370"/>
      <c r="N5" s="370"/>
      <c r="O5" s="370"/>
      <c r="P5" s="370"/>
      <c r="Q5" s="370"/>
      <c r="R5" s="371">
        <v>46213</v>
      </c>
      <c r="S5" s="370"/>
      <c r="T5" s="370"/>
      <c r="U5" s="370"/>
      <c r="V5" s="370"/>
      <c r="W5" s="370"/>
      <c r="X5" s="370"/>
      <c r="Y5" s="374" t="s">
        <v>1663</v>
      </c>
      <c r="Z5" s="374"/>
      <c r="AA5" s="373"/>
      <c r="AB5" s="373"/>
      <c r="AC5" s="373"/>
      <c r="AD5" s="373"/>
    </row>
    <row r="6" spans="1:256" s="79" customFormat="1" ht="17.45" customHeight="1">
      <c r="A6" s="377" t="s">
        <v>1592</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56" s="232" customFormat="1" ht="30">
      <c r="A7" s="236" t="s">
        <v>622</v>
      </c>
      <c r="B7" s="236" t="s">
        <v>623</v>
      </c>
      <c r="C7" s="236" t="s">
        <v>55</v>
      </c>
      <c r="D7" s="236" t="s">
        <v>80</v>
      </c>
      <c r="E7" s="236" t="s">
        <v>56</v>
      </c>
      <c r="F7" s="236" t="s">
        <v>57</v>
      </c>
      <c r="G7" s="375" t="s">
        <v>81</v>
      </c>
      <c r="H7" s="375"/>
      <c r="I7" s="375" t="s">
        <v>58</v>
      </c>
      <c r="J7" s="375"/>
      <c r="K7" s="375" t="s">
        <v>59</v>
      </c>
      <c r="L7" s="375"/>
      <c r="M7" s="375"/>
      <c r="N7" s="375" t="s">
        <v>82</v>
      </c>
      <c r="O7" s="375"/>
      <c r="P7" s="375"/>
      <c r="Q7" s="375"/>
      <c r="R7" s="375"/>
      <c r="S7" s="375"/>
      <c r="T7" s="375"/>
      <c r="U7" s="236" t="s">
        <v>60</v>
      </c>
      <c r="V7" s="375" t="s">
        <v>61</v>
      </c>
      <c r="W7" s="375"/>
      <c r="X7" s="375"/>
      <c r="Y7" s="340" t="s">
        <v>83</v>
      </c>
      <c r="Z7" s="340"/>
      <c r="AA7" s="340"/>
      <c r="AB7" s="340"/>
      <c r="AC7" s="340"/>
      <c r="AD7" s="340"/>
    </row>
    <row r="8" spans="1:256" s="148" customFormat="1" ht="21.2"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26" t="s">
        <v>87</v>
      </c>
      <c r="W8" s="226" t="s">
        <v>1587</v>
      </c>
      <c r="X8" s="212" t="s">
        <v>2</v>
      </c>
      <c r="Y8" s="212" t="s">
        <v>73</v>
      </c>
      <c r="Z8" s="212" t="s">
        <v>74</v>
      </c>
      <c r="AA8" s="212" t="s">
        <v>75</v>
      </c>
      <c r="AB8" s="212" t="s">
        <v>76</v>
      </c>
      <c r="AC8" s="212" t="s">
        <v>77</v>
      </c>
      <c r="AD8" s="212" t="s">
        <v>0</v>
      </c>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row>
    <row r="9" spans="1:256" s="255" customFormat="1" ht="177.75" customHeight="1">
      <c r="A9" s="207" t="s">
        <v>613</v>
      </c>
      <c r="B9" s="207" t="s">
        <v>1567</v>
      </c>
      <c r="C9" s="207" t="s">
        <v>704</v>
      </c>
      <c r="D9" s="207" t="s">
        <v>645</v>
      </c>
      <c r="E9" s="207" t="s">
        <v>869</v>
      </c>
      <c r="F9" s="208">
        <v>1</v>
      </c>
      <c r="G9" s="209" t="s">
        <v>1655</v>
      </c>
      <c r="H9" s="207" t="s">
        <v>1660</v>
      </c>
      <c r="I9" s="208" t="s">
        <v>89</v>
      </c>
      <c r="J9" s="207" t="s">
        <v>879</v>
      </c>
      <c r="K9" s="207" t="s">
        <v>874</v>
      </c>
      <c r="L9" s="207" t="s">
        <v>1156</v>
      </c>
      <c r="M9" s="164" t="s">
        <v>875</v>
      </c>
      <c r="N9" s="163">
        <v>2</v>
      </c>
      <c r="O9" s="163">
        <v>3</v>
      </c>
      <c r="P9" s="163">
        <f t="shared" ref="P9:P15" si="0">+N9*O9</f>
        <v>6</v>
      </c>
      <c r="Q9" s="164" t="str">
        <f t="shared" ref="Q9:Q17" si="1">IF(AND(P9&gt;=0,P9&lt;=4),"Bajo",IF(AND(P9&gt;=6,P9&lt;=8),"Medio",IF(AND(P9&gt;=10,P9&lt;=20),"Alto",IF(AND(P9&gt;=24,P9&lt;=40),"Muy alto"))))</f>
        <v>Medio</v>
      </c>
      <c r="R9" s="163">
        <v>60</v>
      </c>
      <c r="S9" s="163">
        <f t="shared" ref="S9:S15" si="2">+P9*R9</f>
        <v>360</v>
      </c>
      <c r="T9" s="165" t="str">
        <f t="shared" ref="T9:T17" si="3">IF(AND(S9&gt;=600,S9&lt;=4000),"I",IF(AND(S9&gt;=150,S9&lt;=500),"II",IF(AND(S9&gt;=40,S9&lt;=120),"III",IF(AND(S9&gt;=0,S9&lt;=39),"IV"))))</f>
        <v>II</v>
      </c>
      <c r="U9" s="164" t="str">
        <f>IF(AND(S9&gt;=600,S9&lt;=4000),"No Aceptable",IF(AND(S9&gt;=150,S9&lt;=500),"Aceptable con Control Especifico",IF(AND(S9&gt;=40,S9&lt;=120),"Mejorable",IF(AND(S9&gt;=0,S9&lt;=39),"Aceptable",))))</f>
        <v>Aceptable con Control Especifico</v>
      </c>
      <c r="V9" s="207"/>
      <c r="W9" s="227"/>
      <c r="X9" s="207" t="str">
        <f t="shared" ref="X9:X15" si="4">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graves irreparables (Incapacidad permanente parcial o invalidez); pérdidas económicas altas.</v>
      </c>
      <c r="Y9" s="207" t="s">
        <v>79</v>
      </c>
      <c r="Z9" s="207" t="s">
        <v>1156</v>
      </c>
      <c r="AA9" s="207" t="s">
        <v>1156</v>
      </c>
      <c r="AB9" s="207" t="s">
        <v>1349</v>
      </c>
      <c r="AC9" s="207" t="s">
        <v>1350</v>
      </c>
      <c r="AD9" s="207" t="s">
        <v>1358</v>
      </c>
    </row>
    <row r="10" spans="1:256" ht="213.75" customHeight="1">
      <c r="A10" s="207" t="s">
        <v>613</v>
      </c>
      <c r="B10" s="207" t="s">
        <v>1567</v>
      </c>
      <c r="C10" s="207" t="s">
        <v>704</v>
      </c>
      <c r="D10" s="207" t="s">
        <v>645</v>
      </c>
      <c r="E10" s="207" t="s">
        <v>869</v>
      </c>
      <c r="F10" s="208">
        <v>1</v>
      </c>
      <c r="G10" s="261" t="s">
        <v>1655</v>
      </c>
      <c r="H10" s="260" t="s">
        <v>1654</v>
      </c>
      <c r="I10" s="208" t="s">
        <v>89</v>
      </c>
      <c r="J10" s="207" t="s">
        <v>1656</v>
      </c>
      <c r="K10" s="207" t="s">
        <v>874</v>
      </c>
      <c r="L10" s="207" t="s">
        <v>1156</v>
      </c>
      <c r="M10" s="164" t="s">
        <v>875</v>
      </c>
      <c r="N10" s="163">
        <v>2</v>
      </c>
      <c r="O10" s="163">
        <v>3</v>
      </c>
      <c r="P10" s="163">
        <f t="shared" si="0"/>
        <v>6</v>
      </c>
      <c r="Q10" s="164" t="str">
        <f t="shared" si="1"/>
        <v>Medio</v>
      </c>
      <c r="R10" s="163">
        <v>60</v>
      </c>
      <c r="S10" s="163">
        <f t="shared" si="2"/>
        <v>360</v>
      </c>
      <c r="T10" s="165" t="str">
        <f t="shared" si="3"/>
        <v>II</v>
      </c>
      <c r="U10" s="164" t="str">
        <f>IF(AND(S10&gt;=600,S10&lt;=4000),"No Aceptable",IF(AND(S10&gt;=150,S10&lt;=500),"Aceptable con Control Especifico",IF(AND(S10&gt;=40,S10&lt;=120),"Mejorable",IF(AND(S10&gt;=0,S10&lt;=39),"Aceptable",))))</f>
        <v>Aceptable con Control Especifico</v>
      </c>
      <c r="V10" s="207"/>
      <c r="W10" s="222"/>
      <c r="X10" s="207" t="str">
        <f t="shared" si="4"/>
        <v>Lesiones o enfermedades graves irreparables (Incapacidad permanente parcial o invalidez); pérdidas económicas altas.</v>
      </c>
      <c r="Y10" s="207" t="s">
        <v>79</v>
      </c>
      <c r="Z10" s="207" t="s">
        <v>1156</v>
      </c>
      <c r="AA10" s="207" t="s">
        <v>1156</v>
      </c>
      <c r="AB10" s="207" t="s">
        <v>1657</v>
      </c>
      <c r="AC10" s="207" t="s">
        <v>1350</v>
      </c>
      <c r="AD10" s="207" t="s">
        <v>1358</v>
      </c>
    </row>
    <row r="11" spans="1:256" s="255" customFormat="1" ht="177.75" customHeight="1">
      <c r="A11" s="207" t="s">
        <v>613</v>
      </c>
      <c r="B11" s="207" t="s">
        <v>1567</v>
      </c>
      <c r="C11" s="207" t="s">
        <v>704</v>
      </c>
      <c r="D11" s="207" t="s">
        <v>645</v>
      </c>
      <c r="E11" s="207" t="s">
        <v>869</v>
      </c>
      <c r="F11" s="208">
        <v>1</v>
      </c>
      <c r="G11" s="209" t="s">
        <v>733</v>
      </c>
      <c r="H11" s="207" t="s">
        <v>741</v>
      </c>
      <c r="I11" s="208" t="s">
        <v>89</v>
      </c>
      <c r="J11" s="207" t="s">
        <v>748</v>
      </c>
      <c r="K11" s="207" t="s">
        <v>753</v>
      </c>
      <c r="L11" s="207" t="s">
        <v>1000</v>
      </c>
      <c r="M11" s="164" t="s">
        <v>1001</v>
      </c>
      <c r="N11" s="163">
        <v>2</v>
      </c>
      <c r="O11" s="163">
        <v>4</v>
      </c>
      <c r="P11" s="163">
        <f t="shared" si="0"/>
        <v>8</v>
      </c>
      <c r="Q11" s="164" t="str">
        <f t="shared" si="1"/>
        <v>Medio</v>
      </c>
      <c r="R11" s="163">
        <v>25</v>
      </c>
      <c r="S11" s="163">
        <f t="shared" si="2"/>
        <v>200</v>
      </c>
      <c r="T11" s="165" t="str">
        <f t="shared" si="3"/>
        <v>II</v>
      </c>
      <c r="U11" s="164" t="str">
        <f t="shared" ref="U11:U27" si="5">IF(AND(S11&gt;=600,S11&lt;=4000),"No Aceptable",IF(AND(S11&gt;=150,S11&lt;=500),"Aceptable con Control Especifico",IF(AND(S11&gt;=40,S11&lt;=120),"Mejorable",IF(AND(S11&gt;=0,S11&lt;=39),"Aceptable",))))</f>
        <v>Aceptable con Control Especifico</v>
      </c>
      <c r="V11" s="207"/>
      <c r="W11" s="227"/>
      <c r="X11" s="207" t="str">
        <f t="shared" si="4"/>
        <v>Lesiones o enfermedades con incapacidad laboral temporal; pérdidas económicas leves.</v>
      </c>
      <c r="Y11" s="207" t="s">
        <v>79</v>
      </c>
      <c r="Z11" s="207" t="s">
        <v>1156</v>
      </c>
      <c r="AA11" s="207" t="s">
        <v>1156</v>
      </c>
      <c r="AB11" s="207" t="s">
        <v>1156</v>
      </c>
      <c r="AC11" s="207" t="s">
        <v>1205</v>
      </c>
      <c r="AD11" s="207" t="s">
        <v>1201</v>
      </c>
    </row>
    <row r="12" spans="1:256" s="255" customFormat="1" ht="177.75" customHeight="1">
      <c r="A12" s="207" t="s">
        <v>613</v>
      </c>
      <c r="B12" s="207" t="s">
        <v>1567</v>
      </c>
      <c r="C12" s="207" t="s">
        <v>704</v>
      </c>
      <c r="D12" s="207" t="s">
        <v>645</v>
      </c>
      <c r="E12" s="207" t="s">
        <v>869</v>
      </c>
      <c r="F12" s="208">
        <v>1</v>
      </c>
      <c r="G12" s="209" t="s">
        <v>734</v>
      </c>
      <c r="H12" s="207" t="s">
        <v>744</v>
      </c>
      <c r="I12" s="208" t="s">
        <v>89</v>
      </c>
      <c r="J12" s="207" t="s">
        <v>748</v>
      </c>
      <c r="K12" s="207" t="s">
        <v>753</v>
      </c>
      <c r="L12" s="207" t="s">
        <v>1000</v>
      </c>
      <c r="M12" s="164" t="s">
        <v>1001</v>
      </c>
      <c r="N12" s="163">
        <v>2</v>
      </c>
      <c r="O12" s="163">
        <v>4</v>
      </c>
      <c r="P12" s="163">
        <f t="shared" si="0"/>
        <v>8</v>
      </c>
      <c r="Q12" s="164" t="str">
        <f t="shared" si="1"/>
        <v>Medio</v>
      </c>
      <c r="R12" s="163">
        <v>10</v>
      </c>
      <c r="S12" s="163">
        <f t="shared" si="2"/>
        <v>80</v>
      </c>
      <c r="T12" s="165" t="str">
        <f t="shared" si="3"/>
        <v>III</v>
      </c>
      <c r="U12" s="164" t="str">
        <f t="shared" si="5"/>
        <v>Mejorable</v>
      </c>
      <c r="V12" s="207"/>
      <c r="W12" s="227"/>
      <c r="X12" s="207" t="str">
        <f t="shared" si="4"/>
        <v>Lesiones o enfermedades que no requieren incapacidad; pérdidas económicas mínimas.</v>
      </c>
      <c r="Y12" s="207" t="s">
        <v>79</v>
      </c>
      <c r="Z12" s="207" t="s">
        <v>1156</v>
      </c>
      <c r="AA12" s="207" t="s">
        <v>1156</v>
      </c>
      <c r="AB12" s="207" t="s">
        <v>1156</v>
      </c>
      <c r="AC12" s="207" t="s">
        <v>1205</v>
      </c>
      <c r="AD12" s="207" t="s">
        <v>1201</v>
      </c>
    </row>
    <row r="13" spans="1:256" s="255" customFormat="1" ht="177.75" customHeight="1">
      <c r="A13" s="207" t="s">
        <v>613</v>
      </c>
      <c r="B13" s="207" t="s">
        <v>1567</v>
      </c>
      <c r="C13" s="207" t="s">
        <v>704</v>
      </c>
      <c r="D13" s="207" t="s">
        <v>645</v>
      </c>
      <c r="E13" s="207" t="s">
        <v>869</v>
      </c>
      <c r="F13" s="208">
        <v>1</v>
      </c>
      <c r="G13" s="209" t="s">
        <v>735</v>
      </c>
      <c r="H13" s="207" t="s">
        <v>745</v>
      </c>
      <c r="I13" s="208" t="s">
        <v>89</v>
      </c>
      <c r="J13" s="207" t="s">
        <v>748</v>
      </c>
      <c r="K13" s="207" t="s">
        <v>753</v>
      </c>
      <c r="L13" s="207" t="s">
        <v>1000</v>
      </c>
      <c r="M13" s="164" t="s">
        <v>1001</v>
      </c>
      <c r="N13" s="163">
        <v>2</v>
      </c>
      <c r="O13" s="163">
        <v>4</v>
      </c>
      <c r="P13" s="163">
        <f t="shared" si="0"/>
        <v>8</v>
      </c>
      <c r="Q13" s="164" t="str">
        <f t="shared" si="1"/>
        <v>Medio</v>
      </c>
      <c r="R13" s="163">
        <v>10</v>
      </c>
      <c r="S13" s="163">
        <f t="shared" si="2"/>
        <v>80</v>
      </c>
      <c r="T13" s="165" t="str">
        <f t="shared" si="3"/>
        <v>III</v>
      </c>
      <c r="U13" s="164" t="str">
        <f t="shared" si="5"/>
        <v>Mejorable</v>
      </c>
      <c r="V13" s="207"/>
      <c r="W13" s="227"/>
      <c r="X13" s="207" t="str">
        <f t="shared" si="4"/>
        <v>Lesiones o enfermedades que no requieren incapacidad; pérdidas económicas mínimas.</v>
      </c>
      <c r="Y13" s="207" t="s">
        <v>79</v>
      </c>
      <c r="Z13" s="207" t="s">
        <v>1156</v>
      </c>
      <c r="AA13" s="207" t="s">
        <v>1156</v>
      </c>
      <c r="AB13" s="207" t="s">
        <v>1156</v>
      </c>
      <c r="AC13" s="207" t="s">
        <v>1205</v>
      </c>
      <c r="AD13" s="207" t="s">
        <v>1201</v>
      </c>
    </row>
    <row r="14" spans="1:256" s="255" customFormat="1" ht="177.75" customHeight="1">
      <c r="A14" s="207" t="s">
        <v>613</v>
      </c>
      <c r="B14" s="207" t="s">
        <v>1567</v>
      </c>
      <c r="C14" s="207" t="s">
        <v>704</v>
      </c>
      <c r="D14" s="207" t="s">
        <v>645</v>
      </c>
      <c r="E14" s="207" t="s">
        <v>869</v>
      </c>
      <c r="F14" s="208">
        <v>1</v>
      </c>
      <c r="G14" s="209" t="s">
        <v>736</v>
      </c>
      <c r="H14" s="207" t="s">
        <v>741</v>
      </c>
      <c r="I14" s="208" t="s">
        <v>89</v>
      </c>
      <c r="J14" s="207" t="s">
        <v>748</v>
      </c>
      <c r="K14" s="207" t="s">
        <v>753</v>
      </c>
      <c r="L14" s="207" t="s">
        <v>1000</v>
      </c>
      <c r="M14" s="164" t="s">
        <v>1001</v>
      </c>
      <c r="N14" s="163">
        <v>2</v>
      </c>
      <c r="O14" s="163">
        <v>4</v>
      </c>
      <c r="P14" s="163">
        <f t="shared" si="0"/>
        <v>8</v>
      </c>
      <c r="Q14" s="164" t="str">
        <f t="shared" si="1"/>
        <v>Medio</v>
      </c>
      <c r="R14" s="163">
        <v>10</v>
      </c>
      <c r="S14" s="163">
        <f t="shared" si="2"/>
        <v>80</v>
      </c>
      <c r="T14" s="165" t="str">
        <f t="shared" si="3"/>
        <v>III</v>
      </c>
      <c r="U14" s="164" t="str">
        <f t="shared" si="5"/>
        <v>Mejorable</v>
      </c>
      <c r="V14" s="207"/>
      <c r="W14" s="227"/>
      <c r="X14" s="207" t="str">
        <f t="shared" si="4"/>
        <v>Lesiones o enfermedades que no requieren incapacidad; pérdidas económicas mínimas.</v>
      </c>
      <c r="Y14" s="207" t="s">
        <v>79</v>
      </c>
      <c r="Z14" s="207" t="s">
        <v>1156</v>
      </c>
      <c r="AA14" s="207" t="s">
        <v>1156</v>
      </c>
      <c r="AB14" s="207" t="s">
        <v>1156</v>
      </c>
      <c r="AC14" s="207" t="s">
        <v>1205</v>
      </c>
      <c r="AD14" s="207" t="s">
        <v>1201</v>
      </c>
    </row>
    <row r="15" spans="1:256" s="255" customFormat="1" ht="177.75" customHeight="1">
      <c r="A15" s="207" t="s">
        <v>613</v>
      </c>
      <c r="B15" s="207" t="s">
        <v>1567</v>
      </c>
      <c r="C15" s="207" t="s">
        <v>704</v>
      </c>
      <c r="D15" s="207" t="s">
        <v>645</v>
      </c>
      <c r="E15" s="207" t="s">
        <v>869</v>
      </c>
      <c r="F15" s="208">
        <v>1</v>
      </c>
      <c r="G15" s="209" t="s">
        <v>737</v>
      </c>
      <c r="H15" s="207" t="s">
        <v>746</v>
      </c>
      <c r="I15" s="208" t="s">
        <v>89</v>
      </c>
      <c r="J15" s="207" t="s">
        <v>748</v>
      </c>
      <c r="K15" s="207" t="s">
        <v>753</v>
      </c>
      <c r="L15" s="207" t="s">
        <v>1000</v>
      </c>
      <c r="M15" s="164" t="s">
        <v>1001</v>
      </c>
      <c r="N15" s="163">
        <v>2</v>
      </c>
      <c r="O15" s="163">
        <v>4</v>
      </c>
      <c r="P15" s="163">
        <f t="shared" si="0"/>
        <v>8</v>
      </c>
      <c r="Q15" s="164" t="str">
        <f t="shared" si="1"/>
        <v>Medio</v>
      </c>
      <c r="R15" s="163">
        <v>10</v>
      </c>
      <c r="S15" s="163">
        <f t="shared" si="2"/>
        <v>80</v>
      </c>
      <c r="T15" s="165" t="str">
        <f t="shared" si="3"/>
        <v>III</v>
      </c>
      <c r="U15" s="164" t="str">
        <f t="shared" si="5"/>
        <v>Mejorable</v>
      </c>
      <c r="V15" s="207"/>
      <c r="W15" s="227"/>
      <c r="X15" s="207" t="str">
        <f t="shared" si="4"/>
        <v>Lesiones o enfermedades que no requieren incapacidad; pérdidas económicas mínimas.</v>
      </c>
      <c r="Y15" s="207" t="s">
        <v>79</v>
      </c>
      <c r="Z15" s="207" t="s">
        <v>1156</v>
      </c>
      <c r="AA15" s="207" t="s">
        <v>1156</v>
      </c>
      <c r="AB15" s="207" t="s">
        <v>1156</v>
      </c>
      <c r="AC15" s="207" t="s">
        <v>1205</v>
      </c>
      <c r="AD15" s="207" t="s">
        <v>1201</v>
      </c>
    </row>
    <row r="16" spans="1:256" s="255" customFormat="1" ht="177.75" customHeight="1">
      <c r="A16" s="207" t="s">
        <v>613</v>
      </c>
      <c r="B16" s="207" t="s">
        <v>1567</v>
      </c>
      <c r="C16" s="207" t="s">
        <v>704</v>
      </c>
      <c r="D16" s="207" t="s">
        <v>645</v>
      </c>
      <c r="E16" s="207" t="s">
        <v>869</v>
      </c>
      <c r="F16" s="208">
        <v>1</v>
      </c>
      <c r="G16" s="209" t="s">
        <v>1542</v>
      </c>
      <c r="H16" s="207" t="s">
        <v>1531</v>
      </c>
      <c r="I16" s="208" t="s">
        <v>89</v>
      </c>
      <c r="J16" s="207" t="s">
        <v>1530</v>
      </c>
      <c r="K16" s="207" t="s">
        <v>1192</v>
      </c>
      <c r="L16" s="207" t="s">
        <v>1193</v>
      </c>
      <c r="M16" s="164" t="s">
        <v>690</v>
      </c>
      <c r="N16" s="163">
        <v>6</v>
      </c>
      <c r="O16" s="163">
        <v>1</v>
      </c>
      <c r="P16" s="163">
        <f>N16*O16</f>
        <v>6</v>
      </c>
      <c r="Q16" s="164" t="str">
        <f t="shared" si="1"/>
        <v>Medio</v>
      </c>
      <c r="R16" s="163">
        <v>60</v>
      </c>
      <c r="S16" s="163">
        <f>P16*R16</f>
        <v>360</v>
      </c>
      <c r="T16" s="165" t="str">
        <f t="shared" si="3"/>
        <v>II</v>
      </c>
      <c r="U16" s="164" t="str">
        <f t="shared" si="5"/>
        <v>Aceptable con Control Especifico</v>
      </c>
      <c r="V16" s="207" t="s">
        <v>1546</v>
      </c>
      <c r="W16" s="227"/>
      <c r="X16" s="207" t="str">
        <f>IF(R16=100,"Posible muerte, situación crítica o catastrófica; pérdidas económicas muy altas.",IF(R16=60,"Lesiones o enfermedades graves irreparables (Incapacidad permanente parcial o invalidez); pérdidas económicas altas.",IF(R16=25,"Lesiones o enfermedades con incapacidad laboral temporal; pérdidas económicas leves.",IF(R16=10,"Lesiones o enfermedades que no requieren incapacidad; pérdidas económicas mínimas.","ERROR"))))</f>
        <v>Lesiones o enfermedades graves irreparables (Incapacidad permanente parcial o invalidez); pérdidas económicas altas.</v>
      </c>
      <c r="Y16" s="207" t="s">
        <v>79</v>
      </c>
      <c r="Z16" s="207" t="s">
        <v>1119</v>
      </c>
      <c r="AA16" s="207" t="s">
        <v>1119</v>
      </c>
      <c r="AB16" s="207" t="s">
        <v>1532</v>
      </c>
      <c r="AC16" s="207" t="s">
        <v>1533</v>
      </c>
      <c r="AD16" s="207" t="s">
        <v>1156</v>
      </c>
    </row>
    <row r="17" spans="1:30" s="255" customFormat="1" ht="177.75" customHeight="1">
      <c r="A17" s="207" t="s">
        <v>613</v>
      </c>
      <c r="B17" s="207" t="s">
        <v>1567</v>
      </c>
      <c r="C17" s="207" t="s">
        <v>704</v>
      </c>
      <c r="D17" s="207" t="s">
        <v>645</v>
      </c>
      <c r="E17" s="207" t="s">
        <v>869</v>
      </c>
      <c r="F17" s="208">
        <v>1</v>
      </c>
      <c r="G17" s="209" t="s">
        <v>1014</v>
      </c>
      <c r="H17" s="207" t="s">
        <v>777</v>
      </c>
      <c r="I17" s="208" t="s">
        <v>89</v>
      </c>
      <c r="J17" s="207" t="s">
        <v>950</v>
      </c>
      <c r="K17" s="207" t="s">
        <v>1016</v>
      </c>
      <c r="L17" s="207" t="s">
        <v>1156</v>
      </c>
      <c r="M17" s="164" t="s">
        <v>1015</v>
      </c>
      <c r="N17" s="163">
        <v>6</v>
      </c>
      <c r="O17" s="163">
        <v>3</v>
      </c>
      <c r="P17" s="163">
        <f>+N17*O17</f>
        <v>18</v>
      </c>
      <c r="Q17" s="164" t="str">
        <f t="shared" si="1"/>
        <v>Alto</v>
      </c>
      <c r="R17" s="163">
        <v>25</v>
      </c>
      <c r="S17" s="163">
        <f>+P17*R17</f>
        <v>450</v>
      </c>
      <c r="T17" s="165" t="str">
        <f t="shared" si="3"/>
        <v>II</v>
      </c>
      <c r="U17" s="164" t="str">
        <f t="shared" si="5"/>
        <v>Aceptable con Control Especifico</v>
      </c>
      <c r="V17" s="207"/>
      <c r="W17" s="227"/>
      <c r="X17" s="207" t="str">
        <f t="shared" ref="X17:X27" si="6">IF(R17=100,"Posible muerte, situación crítica o catastrófica; pérdidas económicas muy altas.",IF(R17=60,"Lesiones o enfermedades graves irreparables (Incapacidad permanente parcial o invalidez); pérdidas económicas altas.",IF(R17=25,"Lesiones o enfermedades con incapacidad laboral temporal; pérdidas económicas leves.",IF(R17=10,"Lesiones o enfermedades que no requieren incapacidad; pérdidas económicas mínimas."))))</f>
        <v>Lesiones o enfermedades con incapacidad laboral temporal; pérdidas económicas leves.</v>
      </c>
      <c r="Y17" s="207" t="s">
        <v>79</v>
      </c>
      <c r="Z17" s="207" t="s">
        <v>1119</v>
      </c>
      <c r="AA17" s="207" t="s">
        <v>1119</v>
      </c>
      <c r="AB17" s="207" t="s">
        <v>1334</v>
      </c>
      <c r="AC17" s="207" t="s">
        <v>1330</v>
      </c>
      <c r="AD17" s="207" t="s">
        <v>1201</v>
      </c>
    </row>
    <row r="18" spans="1:30" s="255" customFormat="1" ht="177.75" customHeight="1">
      <c r="A18" s="207" t="s">
        <v>613</v>
      </c>
      <c r="B18" s="207" t="s">
        <v>1567</v>
      </c>
      <c r="C18" s="207" t="s">
        <v>704</v>
      </c>
      <c r="D18" s="207" t="s">
        <v>645</v>
      </c>
      <c r="E18" s="207" t="s">
        <v>869</v>
      </c>
      <c r="F18" s="208">
        <v>1</v>
      </c>
      <c r="G18" s="211" t="s">
        <v>1458</v>
      </c>
      <c r="H18" s="164" t="s">
        <v>1452</v>
      </c>
      <c r="I18" s="163" t="s">
        <v>88</v>
      </c>
      <c r="J18" s="211" t="s">
        <v>1044</v>
      </c>
      <c r="K18" s="164" t="s">
        <v>1117</v>
      </c>
      <c r="L18" s="163" t="s">
        <v>1117</v>
      </c>
      <c r="M18" s="211" t="s">
        <v>1595</v>
      </c>
      <c r="N18" s="163">
        <v>2</v>
      </c>
      <c r="O18" s="163">
        <v>3</v>
      </c>
      <c r="P18" s="163">
        <f t="shared" ref="P18:P27" si="7">N18*O18</f>
        <v>6</v>
      </c>
      <c r="Q18" s="164" t="str">
        <f t="shared" ref="Q18:Q27" si="8">IF(AND(P18&gt;=0,P18&lt;=4),"Bajo",IF(AND(P18&gt;=6,P18&lt;=8),"Medio",IF(AND(P18&gt;=10,P18&lt;=20),"Alto",IF(AND(P18&gt;=24,P18&lt;=40),"Muy alto","ERROR"))))</f>
        <v>Medio</v>
      </c>
      <c r="R18" s="163">
        <v>25</v>
      </c>
      <c r="S18" s="163">
        <f t="shared" ref="S18:S27" si="9">P18*R18</f>
        <v>150</v>
      </c>
      <c r="T18" s="165" t="str">
        <f t="shared" ref="T18:T27" si="10">IF(AND(S18&gt;=600,S18&lt;=4000),"I",IF(AND(S18&gt;=150,S18&lt;=500),"II",IF(AND(S18&gt;=40,S18&lt;=120),"III",IF(AND(S18&gt;=0,S18&lt;=39),"IV","ERROR"))))</f>
        <v>II</v>
      </c>
      <c r="U18" s="164" t="str">
        <f t="shared" si="5"/>
        <v>Aceptable con Control Especifico</v>
      </c>
      <c r="V18" s="164"/>
      <c r="W18" s="227"/>
      <c r="X18" s="164" t="str">
        <f t="shared" si="6"/>
        <v>Lesiones o enfermedades con incapacidad laboral temporal; pérdidas económicas leves.</v>
      </c>
      <c r="Y18" s="164" t="s">
        <v>79</v>
      </c>
      <c r="Z18" s="164" t="s">
        <v>1156</v>
      </c>
      <c r="AA18" s="164" t="s">
        <v>1156</v>
      </c>
      <c r="AB18" s="164" t="s">
        <v>1156</v>
      </c>
      <c r="AC18" s="164" t="s">
        <v>1164</v>
      </c>
      <c r="AD18" s="164" t="s">
        <v>1156</v>
      </c>
    </row>
    <row r="19" spans="1:30" s="255" customFormat="1" ht="177.75" customHeight="1">
      <c r="A19" s="207" t="s">
        <v>613</v>
      </c>
      <c r="B19" s="207" t="s">
        <v>1567</v>
      </c>
      <c r="C19" s="207" t="s">
        <v>704</v>
      </c>
      <c r="D19" s="207" t="s">
        <v>645</v>
      </c>
      <c r="E19" s="207" t="s">
        <v>869</v>
      </c>
      <c r="F19" s="208">
        <v>1</v>
      </c>
      <c r="G19" s="211" t="s">
        <v>1459</v>
      </c>
      <c r="H19" s="164" t="s">
        <v>1453</v>
      </c>
      <c r="I19" s="163" t="s">
        <v>88</v>
      </c>
      <c r="J19" s="211" t="s">
        <v>1044</v>
      </c>
      <c r="K19" s="164" t="s">
        <v>1117</v>
      </c>
      <c r="L19" s="163" t="s">
        <v>1117</v>
      </c>
      <c r="M19" s="211" t="s">
        <v>1595</v>
      </c>
      <c r="N19" s="163">
        <v>2</v>
      </c>
      <c r="O19" s="163">
        <v>3</v>
      </c>
      <c r="P19" s="163">
        <f t="shared" si="7"/>
        <v>6</v>
      </c>
      <c r="Q19" s="164" t="str">
        <f t="shared" si="8"/>
        <v>Medio</v>
      </c>
      <c r="R19" s="163">
        <v>25</v>
      </c>
      <c r="S19" s="163">
        <f t="shared" si="9"/>
        <v>150</v>
      </c>
      <c r="T19" s="165" t="str">
        <f t="shared" si="10"/>
        <v>II</v>
      </c>
      <c r="U19" s="164" t="str">
        <f t="shared" si="5"/>
        <v>Aceptable con Control Especifico</v>
      </c>
      <c r="V19" s="164"/>
      <c r="W19" s="227"/>
      <c r="X19" s="164" t="str">
        <f t="shared" si="6"/>
        <v>Lesiones o enfermedades con incapacidad laboral temporal; pérdidas económicas leves.</v>
      </c>
      <c r="Y19" s="164" t="s">
        <v>79</v>
      </c>
      <c r="Z19" s="164" t="s">
        <v>1156</v>
      </c>
      <c r="AA19" s="164" t="s">
        <v>1156</v>
      </c>
      <c r="AB19" s="164" t="s">
        <v>1156</v>
      </c>
      <c r="AC19" s="164" t="s">
        <v>1164</v>
      </c>
      <c r="AD19" s="164" t="s">
        <v>1156</v>
      </c>
    </row>
    <row r="20" spans="1:30" s="255" customFormat="1" ht="177.75" customHeight="1">
      <c r="A20" s="207" t="s">
        <v>613</v>
      </c>
      <c r="B20" s="207" t="s">
        <v>1567</v>
      </c>
      <c r="C20" s="207" t="s">
        <v>704</v>
      </c>
      <c r="D20" s="207" t="s">
        <v>645</v>
      </c>
      <c r="E20" s="207" t="s">
        <v>869</v>
      </c>
      <c r="F20" s="208">
        <v>1</v>
      </c>
      <c r="G20" s="211" t="s">
        <v>1460</v>
      </c>
      <c r="H20" s="164" t="s">
        <v>1526</v>
      </c>
      <c r="I20" s="163" t="s">
        <v>88</v>
      </c>
      <c r="J20" s="211" t="s">
        <v>1044</v>
      </c>
      <c r="K20" s="164" t="s">
        <v>1117</v>
      </c>
      <c r="L20" s="163" t="s">
        <v>1117</v>
      </c>
      <c r="M20" s="211" t="s">
        <v>1595</v>
      </c>
      <c r="N20" s="163">
        <v>2</v>
      </c>
      <c r="O20" s="163">
        <v>3</v>
      </c>
      <c r="P20" s="163">
        <f t="shared" si="7"/>
        <v>6</v>
      </c>
      <c r="Q20" s="164" t="str">
        <f t="shared" si="8"/>
        <v>Medio</v>
      </c>
      <c r="R20" s="163">
        <v>25</v>
      </c>
      <c r="S20" s="163">
        <f t="shared" si="9"/>
        <v>150</v>
      </c>
      <c r="T20" s="165" t="str">
        <f t="shared" si="10"/>
        <v>II</v>
      </c>
      <c r="U20" s="164" t="str">
        <f t="shared" si="5"/>
        <v>Aceptable con Control Especifico</v>
      </c>
      <c r="V20" s="164"/>
      <c r="W20" s="227"/>
      <c r="X20" s="164" t="str">
        <f t="shared" si="6"/>
        <v>Lesiones o enfermedades con incapacidad laboral temporal; pérdidas económicas leves.</v>
      </c>
      <c r="Y20" s="164" t="s">
        <v>79</v>
      </c>
      <c r="Z20" s="164" t="s">
        <v>1156</v>
      </c>
      <c r="AA20" s="164" t="s">
        <v>1156</v>
      </c>
      <c r="AB20" s="164" t="s">
        <v>1156</v>
      </c>
      <c r="AC20" s="164" t="s">
        <v>1164</v>
      </c>
      <c r="AD20" s="164" t="s">
        <v>1156</v>
      </c>
    </row>
    <row r="21" spans="1:30" s="255" customFormat="1" ht="177.75" customHeight="1">
      <c r="A21" s="207" t="s">
        <v>613</v>
      </c>
      <c r="B21" s="207" t="s">
        <v>1567</v>
      </c>
      <c r="C21" s="207" t="s">
        <v>704</v>
      </c>
      <c r="D21" s="207" t="s">
        <v>645</v>
      </c>
      <c r="E21" s="207" t="s">
        <v>869</v>
      </c>
      <c r="F21" s="208">
        <v>1</v>
      </c>
      <c r="G21" s="211" t="s">
        <v>1461</v>
      </c>
      <c r="H21" s="164" t="s">
        <v>1527</v>
      </c>
      <c r="I21" s="163" t="s">
        <v>88</v>
      </c>
      <c r="J21" s="211" t="s">
        <v>1044</v>
      </c>
      <c r="K21" s="164" t="s">
        <v>1117</v>
      </c>
      <c r="L21" s="163" t="s">
        <v>1117</v>
      </c>
      <c r="M21" s="211" t="s">
        <v>1595</v>
      </c>
      <c r="N21" s="163">
        <v>2</v>
      </c>
      <c r="O21" s="163">
        <v>3</v>
      </c>
      <c r="P21" s="163">
        <f t="shared" si="7"/>
        <v>6</v>
      </c>
      <c r="Q21" s="164" t="str">
        <f t="shared" si="8"/>
        <v>Medio</v>
      </c>
      <c r="R21" s="163">
        <v>25</v>
      </c>
      <c r="S21" s="163">
        <f t="shared" si="9"/>
        <v>150</v>
      </c>
      <c r="T21" s="165" t="str">
        <f t="shared" si="10"/>
        <v>II</v>
      </c>
      <c r="U21" s="164" t="str">
        <f t="shared" si="5"/>
        <v>Aceptable con Control Especifico</v>
      </c>
      <c r="V21" s="164"/>
      <c r="W21" s="227"/>
      <c r="X21" s="164" t="str">
        <f t="shared" si="6"/>
        <v>Lesiones o enfermedades con incapacidad laboral temporal; pérdidas económicas leves.</v>
      </c>
      <c r="Y21" s="164" t="s">
        <v>79</v>
      </c>
      <c r="Z21" s="164" t="s">
        <v>1156</v>
      </c>
      <c r="AA21" s="164" t="s">
        <v>1156</v>
      </c>
      <c r="AB21" s="164" t="s">
        <v>1156</v>
      </c>
      <c r="AC21" s="164" t="s">
        <v>1164</v>
      </c>
      <c r="AD21" s="164" t="s">
        <v>1156</v>
      </c>
    </row>
    <row r="22" spans="1:30" s="255" customFormat="1" ht="177.75" customHeight="1">
      <c r="A22" s="207" t="s">
        <v>613</v>
      </c>
      <c r="B22" s="207" t="s">
        <v>1567</v>
      </c>
      <c r="C22" s="207" t="s">
        <v>704</v>
      </c>
      <c r="D22" s="207" t="s">
        <v>645</v>
      </c>
      <c r="E22" s="207" t="s">
        <v>869</v>
      </c>
      <c r="F22" s="208">
        <v>1</v>
      </c>
      <c r="G22" s="211" t="s">
        <v>1462</v>
      </c>
      <c r="H22" s="164" t="s">
        <v>1528</v>
      </c>
      <c r="I22" s="163" t="s">
        <v>88</v>
      </c>
      <c r="J22" s="211" t="s">
        <v>1044</v>
      </c>
      <c r="K22" s="164" t="s">
        <v>1117</v>
      </c>
      <c r="L22" s="163" t="s">
        <v>1117</v>
      </c>
      <c r="M22" s="211" t="s">
        <v>1595</v>
      </c>
      <c r="N22" s="163">
        <v>2</v>
      </c>
      <c r="O22" s="163">
        <v>3</v>
      </c>
      <c r="P22" s="163">
        <f t="shared" si="7"/>
        <v>6</v>
      </c>
      <c r="Q22" s="164" t="str">
        <f t="shared" si="8"/>
        <v>Medio</v>
      </c>
      <c r="R22" s="163">
        <v>25</v>
      </c>
      <c r="S22" s="163">
        <f t="shared" si="9"/>
        <v>150</v>
      </c>
      <c r="T22" s="165" t="str">
        <f t="shared" si="10"/>
        <v>II</v>
      </c>
      <c r="U22" s="164" t="str">
        <f t="shared" si="5"/>
        <v>Aceptable con Control Especifico</v>
      </c>
      <c r="V22" s="164"/>
      <c r="W22" s="227"/>
      <c r="X22" s="164" t="str">
        <f t="shared" si="6"/>
        <v>Lesiones o enfermedades con incapacidad laboral temporal; pérdidas económicas leves.</v>
      </c>
      <c r="Y22" s="164" t="s">
        <v>79</v>
      </c>
      <c r="Z22" s="164" t="s">
        <v>1156</v>
      </c>
      <c r="AA22" s="164" t="s">
        <v>1156</v>
      </c>
      <c r="AB22" s="164" t="s">
        <v>1156</v>
      </c>
      <c r="AC22" s="164" t="s">
        <v>1164</v>
      </c>
      <c r="AD22" s="164" t="s">
        <v>1156</v>
      </c>
    </row>
    <row r="23" spans="1:30" s="255" customFormat="1" ht="177.75" customHeight="1">
      <c r="A23" s="207" t="s">
        <v>613</v>
      </c>
      <c r="B23" s="207" t="s">
        <v>1567</v>
      </c>
      <c r="C23" s="207" t="s">
        <v>704</v>
      </c>
      <c r="D23" s="207" t="s">
        <v>645</v>
      </c>
      <c r="E23" s="207" t="s">
        <v>869</v>
      </c>
      <c r="F23" s="208">
        <v>1</v>
      </c>
      <c r="G23" s="211" t="s">
        <v>1463</v>
      </c>
      <c r="H23" s="164" t="s">
        <v>1529</v>
      </c>
      <c r="I23" s="163" t="s">
        <v>88</v>
      </c>
      <c r="J23" s="211" t="s">
        <v>1044</v>
      </c>
      <c r="K23" s="164" t="s">
        <v>1117</v>
      </c>
      <c r="L23" s="163" t="s">
        <v>1117</v>
      </c>
      <c r="M23" s="211" t="s">
        <v>1595</v>
      </c>
      <c r="N23" s="163">
        <v>2</v>
      </c>
      <c r="O23" s="163">
        <v>3</v>
      </c>
      <c r="P23" s="163">
        <f t="shared" si="7"/>
        <v>6</v>
      </c>
      <c r="Q23" s="164" t="str">
        <f t="shared" si="8"/>
        <v>Medio</v>
      </c>
      <c r="R23" s="163">
        <v>25</v>
      </c>
      <c r="S23" s="163">
        <f t="shared" si="9"/>
        <v>150</v>
      </c>
      <c r="T23" s="165" t="str">
        <f t="shared" si="10"/>
        <v>II</v>
      </c>
      <c r="U23" s="164" t="str">
        <f t="shared" si="5"/>
        <v>Aceptable con Control Especifico</v>
      </c>
      <c r="V23" s="164"/>
      <c r="W23" s="227"/>
      <c r="X23" s="164" t="str">
        <f t="shared" si="6"/>
        <v>Lesiones o enfermedades con incapacidad laboral temporal; pérdidas económicas leves.</v>
      </c>
      <c r="Y23" s="164" t="s">
        <v>79</v>
      </c>
      <c r="Z23" s="164" t="s">
        <v>1156</v>
      </c>
      <c r="AA23" s="164" t="s">
        <v>1156</v>
      </c>
      <c r="AB23" s="164" t="s">
        <v>1156</v>
      </c>
      <c r="AC23" s="164" t="s">
        <v>1164</v>
      </c>
      <c r="AD23" s="164" t="s">
        <v>1156</v>
      </c>
    </row>
    <row r="24" spans="1:30" s="255" customFormat="1" ht="177.75" customHeight="1">
      <c r="A24" s="207" t="s">
        <v>613</v>
      </c>
      <c r="B24" s="207" t="s">
        <v>1567</v>
      </c>
      <c r="C24" s="207" t="s">
        <v>704</v>
      </c>
      <c r="D24" s="207" t="s">
        <v>645</v>
      </c>
      <c r="E24" s="207" t="s">
        <v>869</v>
      </c>
      <c r="F24" s="208">
        <v>1</v>
      </c>
      <c r="G24" s="211" t="s">
        <v>1464</v>
      </c>
      <c r="H24" s="164" t="s">
        <v>1482</v>
      </c>
      <c r="I24" s="163" t="s">
        <v>88</v>
      </c>
      <c r="J24" s="211" t="s">
        <v>1074</v>
      </c>
      <c r="K24" s="164" t="s">
        <v>1117</v>
      </c>
      <c r="L24" s="163" t="s">
        <v>1117</v>
      </c>
      <c r="M24" s="211" t="s">
        <v>1595</v>
      </c>
      <c r="N24" s="163">
        <v>2</v>
      </c>
      <c r="O24" s="163">
        <v>1</v>
      </c>
      <c r="P24" s="163">
        <f t="shared" si="7"/>
        <v>2</v>
      </c>
      <c r="Q24" s="164" t="str">
        <f t="shared" si="8"/>
        <v>Bajo</v>
      </c>
      <c r="R24" s="163">
        <v>60</v>
      </c>
      <c r="S24" s="163">
        <f t="shared" si="9"/>
        <v>120</v>
      </c>
      <c r="T24" s="165" t="str">
        <f t="shared" si="10"/>
        <v>III</v>
      </c>
      <c r="U24" s="164" t="str">
        <f t="shared" si="5"/>
        <v>Mejorable</v>
      </c>
      <c r="V24" s="164"/>
      <c r="W24" s="227"/>
      <c r="X24" s="164" t="str">
        <f t="shared" si="6"/>
        <v>Lesiones o enfermedades graves irreparables (Incapacidad permanente parcial o invalidez); pérdidas económicas altas.</v>
      </c>
      <c r="Y24" s="164" t="s">
        <v>79</v>
      </c>
      <c r="Z24" s="164" t="s">
        <v>1156</v>
      </c>
      <c r="AA24" s="164" t="s">
        <v>1156</v>
      </c>
      <c r="AB24" s="164" t="s">
        <v>1156</v>
      </c>
      <c r="AC24" s="164" t="s">
        <v>1165</v>
      </c>
      <c r="AD24" s="164" t="s">
        <v>1156</v>
      </c>
    </row>
    <row r="25" spans="1:30" s="255" customFormat="1" ht="177.75" customHeight="1">
      <c r="A25" s="207" t="s">
        <v>613</v>
      </c>
      <c r="B25" s="207" t="s">
        <v>1567</v>
      </c>
      <c r="C25" s="207" t="s">
        <v>704</v>
      </c>
      <c r="D25" s="207" t="s">
        <v>645</v>
      </c>
      <c r="E25" s="207" t="s">
        <v>869</v>
      </c>
      <c r="F25" s="208">
        <v>1</v>
      </c>
      <c r="G25" s="211" t="s">
        <v>1465</v>
      </c>
      <c r="H25" s="164" t="s">
        <v>1483</v>
      </c>
      <c r="I25" s="163" t="s">
        <v>88</v>
      </c>
      <c r="J25" s="211" t="s">
        <v>1074</v>
      </c>
      <c r="K25" s="164" t="s">
        <v>1117</v>
      </c>
      <c r="L25" s="163" t="s">
        <v>1117</v>
      </c>
      <c r="M25" s="211" t="s">
        <v>1595</v>
      </c>
      <c r="N25" s="163">
        <v>2</v>
      </c>
      <c r="O25" s="163">
        <v>1</v>
      </c>
      <c r="P25" s="163">
        <f t="shared" si="7"/>
        <v>2</v>
      </c>
      <c r="Q25" s="164" t="str">
        <f t="shared" si="8"/>
        <v>Bajo</v>
      </c>
      <c r="R25" s="163">
        <v>60</v>
      </c>
      <c r="S25" s="163">
        <f t="shared" si="9"/>
        <v>120</v>
      </c>
      <c r="T25" s="165" t="str">
        <f t="shared" si="10"/>
        <v>III</v>
      </c>
      <c r="U25" s="164" t="str">
        <f t="shared" si="5"/>
        <v>Mejorable</v>
      </c>
      <c r="V25" s="164"/>
      <c r="W25" s="227"/>
      <c r="X25" s="164" t="str">
        <f t="shared" si="6"/>
        <v>Lesiones o enfermedades graves irreparables (Incapacidad permanente parcial o invalidez); pérdidas económicas altas.</v>
      </c>
      <c r="Y25" s="164" t="s">
        <v>79</v>
      </c>
      <c r="Z25" s="164" t="s">
        <v>1119</v>
      </c>
      <c r="AA25" s="164" t="s">
        <v>1119</v>
      </c>
      <c r="AB25" s="164" t="s">
        <v>1156</v>
      </c>
      <c r="AC25" s="164" t="s">
        <v>1166</v>
      </c>
      <c r="AD25" s="164" t="s">
        <v>1156</v>
      </c>
    </row>
    <row r="26" spans="1:30" s="255" customFormat="1" ht="177.75" customHeight="1">
      <c r="A26" s="207" t="s">
        <v>613</v>
      </c>
      <c r="B26" s="207" t="s">
        <v>1567</v>
      </c>
      <c r="C26" s="207" t="s">
        <v>704</v>
      </c>
      <c r="D26" s="207" t="s">
        <v>645</v>
      </c>
      <c r="E26" s="207" t="s">
        <v>869</v>
      </c>
      <c r="F26" s="208">
        <v>1</v>
      </c>
      <c r="G26" s="211" t="s">
        <v>1525</v>
      </c>
      <c r="H26" s="164" t="s">
        <v>528</v>
      </c>
      <c r="I26" s="163" t="s">
        <v>89</v>
      </c>
      <c r="J26" s="211" t="s">
        <v>1100</v>
      </c>
      <c r="K26" s="164" t="s">
        <v>628</v>
      </c>
      <c r="L26" s="164" t="s">
        <v>697</v>
      </c>
      <c r="M26" s="164" t="s">
        <v>702</v>
      </c>
      <c r="N26" s="163">
        <v>2</v>
      </c>
      <c r="O26" s="163">
        <v>1</v>
      </c>
      <c r="P26" s="163">
        <f t="shared" si="7"/>
        <v>2</v>
      </c>
      <c r="Q26" s="164" t="str">
        <f t="shared" si="8"/>
        <v>Bajo</v>
      </c>
      <c r="R26" s="163">
        <v>60</v>
      </c>
      <c r="S26" s="163">
        <f t="shared" si="9"/>
        <v>120</v>
      </c>
      <c r="T26" s="165" t="str">
        <f t="shared" si="10"/>
        <v>III</v>
      </c>
      <c r="U26" s="164" t="str">
        <f t="shared" si="5"/>
        <v>Mejorable</v>
      </c>
      <c r="V26" s="164"/>
      <c r="W26" s="227"/>
      <c r="X26" s="164" t="str">
        <f t="shared" si="6"/>
        <v>Lesiones o enfermedades graves irreparables (Incapacidad permanente parcial o invalidez); pérdidas económicas altas.</v>
      </c>
      <c r="Y26" s="164" t="s">
        <v>79</v>
      </c>
      <c r="Z26" s="164" t="s">
        <v>1119</v>
      </c>
      <c r="AA26" s="164" t="s">
        <v>1119</v>
      </c>
      <c r="AB26" s="164" t="s">
        <v>1153</v>
      </c>
      <c r="AC26" s="164" t="s">
        <v>1154</v>
      </c>
      <c r="AD26" s="164" t="s">
        <v>1119</v>
      </c>
    </row>
    <row r="27" spans="1:30" s="255" customFormat="1" ht="177.75" customHeight="1">
      <c r="A27" s="207" t="s">
        <v>613</v>
      </c>
      <c r="B27" s="207" t="s">
        <v>1567</v>
      </c>
      <c r="C27" s="207" t="s">
        <v>704</v>
      </c>
      <c r="D27" s="207" t="s">
        <v>645</v>
      </c>
      <c r="E27" s="207" t="s">
        <v>869</v>
      </c>
      <c r="F27" s="208">
        <v>1</v>
      </c>
      <c r="G27" s="211" t="s">
        <v>1525</v>
      </c>
      <c r="H27" s="164" t="s">
        <v>537</v>
      </c>
      <c r="I27" s="163" t="s">
        <v>89</v>
      </c>
      <c r="J27" s="211" t="s">
        <v>1101</v>
      </c>
      <c r="K27" s="164" t="s">
        <v>628</v>
      </c>
      <c r="L27" s="164" t="s">
        <v>697</v>
      </c>
      <c r="M27" s="164" t="s">
        <v>702</v>
      </c>
      <c r="N27" s="163">
        <v>6</v>
      </c>
      <c r="O27" s="163">
        <v>1</v>
      </c>
      <c r="P27" s="163">
        <f t="shared" si="7"/>
        <v>6</v>
      </c>
      <c r="Q27" s="164" t="str">
        <f t="shared" si="8"/>
        <v>Medio</v>
      </c>
      <c r="R27" s="163">
        <v>60</v>
      </c>
      <c r="S27" s="163">
        <f t="shared" si="9"/>
        <v>360</v>
      </c>
      <c r="T27" s="165" t="str">
        <f t="shared" si="10"/>
        <v>II</v>
      </c>
      <c r="U27" s="164" t="str">
        <f t="shared" si="5"/>
        <v>Aceptable con Control Especifico</v>
      </c>
      <c r="V27" s="164"/>
      <c r="W27" s="227"/>
      <c r="X27" s="164" t="str">
        <f t="shared" si="6"/>
        <v>Lesiones o enfermedades graves irreparables (Incapacidad permanente parcial o invalidez); pérdidas económicas altas.</v>
      </c>
      <c r="Y27" s="164" t="s">
        <v>79</v>
      </c>
      <c r="Z27" s="164" t="s">
        <v>1119</v>
      </c>
      <c r="AA27" s="164" t="s">
        <v>1119</v>
      </c>
      <c r="AB27" s="164" t="s">
        <v>1153</v>
      </c>
      <c r="AC27" s="164" t="s">
        <v>1154</v>
      </c>
      <c r="AD27" s="164" t="s">
        <v>1119</v>
      </c>
    </row>
    <row r="28" spans="1:30" s="255" customFormat="1" ht="15">
      <c r="F28" s="258"/>
      <c r="G28" s="203"/>
      <c r="H28" s="203"/>
      <c r="I28" s="258"/>
      <c r="J28" s="258"/>
      <c r="U28" s="259"/>
      <c r="V28" s="259"/>
      <c r="W28" s="204"/>
      <c r="X28" s="204"/>
    </row>
    <row r="29" spans="1:30" s="255" customFormat="1" ht="15">
      <c r="F29" s="258"/>
      <c r="G29" s="203"/>
      <c r="H29" s="203"/>
      <c r="I29" s="258"/>
      <c r="J29" s="258"/>
      <c r="U29" s="259"/>
      <c r="V29" s="259"/>
      <c r="W29" s="204"/>
      <c r="X29" s="204"/>
    </row>
    <row r="30" spans="1:30" s="255" customFormat="1" ht="15">
      <c r="F30" s="258"/>
      <c r="G30" s="203"/>
      <c r="H30" s="203"/>
      <c r="I30" s="258"/>
      <c r="J30" s="258"/>
      <c r="U30" s="259"/>
      <c r="V30" s="259"/>
      <c r="W30" s="204"/>
      <c r="X30" s="204"/>
    </row>
    <row r="31" spans="1:30" s="255" customFormat="1" ht="15">
      <c r="F31" s="258"/>
      <c r="G31" s="203"/>
      <c r="H31" s="203"/>
      <c r="I31" s="258"/>
      <c r="J31" s="258"/>
      <c r="U31" s="259"/>
      <c r="V31" s="259"/>
      <c r="W31" s="204"/>
      <c r="X31" s="204"/>
    </row>
    <row r="32" spans="1:30" s="255" customFormat="1" ht="15">
      <c r="F32" s="258"/>
      <c r="G32" s="203"/>
      <c r="H32" s="203"/>
      <c r="I32" s="258"/>
      <c r="J32" s="258"/>
      <c r="U32" s="259"/>
      <c r="V32" s="259"/>
      <c r="W32" s="204"/>
      <c r="X32" s="204"/>
    </row>
    <row r="33" spans="6:24" s="255" customFormat="1" ht="15">
      <c r="F33" s="258"/>
      <c r="G33" s="203"/>
      <c r="H33" s="203"/>
      <c r="I33" s="258"/>
      <c r="J33" s="258"/>
      <c r="U33" s="259"/>
      <c r="V33" s="259"/>
      <c r="W33" s="204"/>
      <c r="X33" s="204"/>
    </row>
    <row r="34" spans="6:24" s="255" customFormat="1" ht="15">
      <c r="F34" s="258"/>
      <c r="G34" s="203"/>
      <c r="H34" s="203"/>
      <c r="I34" s="258"/>
      <c r="J34" s="258"/>
      <c r="U34" s="259"/>
      <c r="V34" s="259"/>
      <c r="W34" s="204"/>
      <c r="X34" s="204"/>
    </row>
    <row r="35" spans="6:24" s="255" customFormat="1" ht="15">
      <c r="F35" s="258"/>
      <c r="G35" s="203"/>
      <c r="H35" s="203"/>
      <c r="I35" s="258"/>
      <c r="J35" s="258"/>
      <c r="U35" s="259"/>
      <c r="V35" s="259"/>
      <c r="W35" s="204"/>
      <c r="X35" s="204"/>
    </row>
    <row r="36" spans="6:24" s="255" customFormat="1" ht="15">
      <c r="F36" s="258"/>
      <c r="G36" s="203"/>
      <c r="H36" s="203"/>
      <c r="I36" s="258"/>
      <c r="J36" s="258"/>
      <c r="U36" s="259"/>
      <c r="V36" s="259"/>
      <c r="W36" s="204"/>
      <c r="X36" s="204"/>
    </row>
    <row r="37" spans="6:24" s="255" customFormat="1" ht="15">
      <c r="F37" s="258"/>
      <c r="G37" s="203"/>
      <c r="H37" s="203"/>
      <c r="I37" s="258"/>
      <c r="J37" s="258"/>
      <c r="U37" s="259"/>
      <c r="V37" s="259"/>
      <c r="W37" s="204"/>
      <c r="X37" s="204"/>
    </row>
    <row r="38" spans="6:24" s="255" customFormat="1" ht="15">
      <c r="F38" s="258"/>
      <c r="G38" s="203"/>
      <c r="H38" s="203"/>
      <c r="I38" s="258"/>
      <c r="J38" s="258"/>
      <c r="U38" s="259"/>
      <c r="V38" s="259"/>
      <c r="W38" s="204"/>
      <c r="X38" s="204"/>
    </row>
    <row r="39" spans="6:24" s="255" customFormat="1" ht="15">
      <c r="F39" s="258"/>
      <c r="G39" s="203"/>
      <c r="H39" s="203"/>
      <c r="I39" s="258"/>
      <c r="J39" s="258"/>
      <c r="U39" s="259"/>
      <c r="V39" s="259"/>
      <c r="W39" s="204"/>
      <c r="X39" s="204"/>
    </row>
    <row r="40" spans="6:24" s="255" customFormat="1" ht="15">
      <c r="F40" s="258"/>
      <c r="G40" s="203"/>
      <c r="H40" s="203"/>
      <c r="I40" s="258"/>
      <c r="J40" s="258"/>
      <c r="U40" s="259"/>
      <c r="V40" s="259"/>
      <c r="W40" s="204"/>
      <c r="X40" s="204"/>
    </row>
    <row r="41" spans="6:24" s="255" customFormat="1" ht="15">
      <c r="F41" s="258"/>
      <c r="G41" s="203"/>
      <c r="H41" s="203"/>
      <c r="I41" s="258"/>
      <c r="J41" s="258"/>
      <c r="U41" s="259"/>
      <c r="V41" s="259"/>
      <c r="W41" s="204"/>
      <c r="X41" s="204"/>
    </row>
    <row r="42" spans="6:24" s="255" customFormat="1" ht="15">
      <c r="F42" s="258"/>
      <c r="G42" s="203"/>
      <c r="H42" s="203"/>
      <c r="I42" s="258"/>
      <c r="J42" s="258"/>
      <c r="U42" s="259"/>
      <c r="V42" s="259"/>
      <c r="W42" s="204"/>
      <c r="X42" s="204"/>
    </row>
    <row r="43" spans="6:24" s="255" customFormat="1" ht="15">
      <c r="F43" s="258"/>
      <c r="G43" s="203"/>
      <c r="H43" s="203"/>
      <c r="I43" s="258"/>
      <c r="J43" s="258"/>
      <c r="U43" s="259"/>
      <c r="V43" s="259"/>
      <c r="W43" s="204"/>
      <c r="X43" s="204"/>
    </row>
    <row r="44" spans="6:24" s="255" customFormat="1" ht="15">
      <c r="F44" s="258"/>
      <c r="G44" s="203"/>
      <c r="H44" s="203"/>
      <c r="I44" s="258"/>
      <c r="J44" s="258"/>
      <c r="U44" s="259"/>
      <c r="V44" s="259"/>
      <c r="W44" s="204"/>
      <c r="X44" s="204"/>
    </row>
    <row r="45" spans="6:24" s="255" customFormat="1" ht="15">
      <c r="F45" s="258"/>
      <c r="G45" s="203"/>
      <c r="H45" s="203"/>
      <c r="I45" s="258"/>
      <c r="J45" s="258"/>
      <c r="U45" s="259"/>
      <c r="V45" s="259"/>
      <c r="W45" s="204"/>
      <c r="X45" s="204"/>
    </row>
  </sheetData>
  <autoFilter ref="A8:AC27"/>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16">
    <cfRule type="cellIs" dxfId="147" priority="11" stopIfTrue="1" operator="equal">
      <formula>"MEDIO"</formula>
    </cfRule>
    <cfRule type="cellIs" dxfId="146" priority="12" stopIfTrue="1" operator="equal">
      <formula>"BAJO"</formula>
    </cfRule>
  </conditionalFormatting>
  <conditionalFormatting sqref="Q9:Q17">
    <cfRule type="cellIs" dxfId="145" priority="10" stopIfTrue="1" operator="equal">
      <formula>"ALTO"</formula>
    </cfRule>
  </conditionalFormatting>
  <conditionalFormatting sqref="Q9:Q27">
    <cfRule type="cellIs" dxfId="144" priority="9" stopIfTrue="1" operator="equal">
      <formula>"MUY ALTO"</formula>
    </cfRule>
  </conditionalFormatting>
  <conditionalFormatting sqref="Q17:Q27">
    <cfRule type="cellIs" dxfId="143" priority="35" stopIfTrue="1" operator="equal">
      <formula>"MEDIO"</formula>
    </cfRule>
    <cfRule type="cellIs" dxfId="142" priority="36" stopIfTrue="1" operator="equal">
      <formula>"BAJO"</formula>
    </cfRule>
  </conditionalFormatting>
  <conditionalFormatting sqref="Q18:Q27">
    <cfRule type="cellIs" dxfId="141" priority="34" stopIfTrue="1" operator="equal">
      <formula>"ALTO"</formula>
    </cfRule>
  </conditionalFormatting>
  <conditionalFormatting sqref="T9:T27">
    <cfRule type="cellIs" dxfId="140" priority="5" stopIfTrue="1" operator="equal">
      <formula>"IV"</formula>
    </cfRule>
    <cfRule type="cellIs" dxfId="139" priority="6" stopIfTrue="1" operator="equal">
      <formula>"I"</formula>
    </cfRule>
    <cfRule type="cellIs" dxfId="138" priority="7" stopIfTrue="1" operator="equal">
      <formula>"II"</formula>
    </cfRule>
    <cfRule type="cellIs" dxfId="137" priority="8" stopIfTrue="1" operator="equal">
      <formula>"III"</formula>
    </cfRule>
  </conditionalFormatting>
  <conditionalFormatting sqref="U9:U27">
    <cfRule type="cellIs" dxfId="136" priority="1" stopIfTrue="1" operator="equal">
      <formula>"Mejorable, Mejorar el control existente"</formula>
    </cfRule>
    <cfRule type="cellIs" dxfId="135" priority="2" stopIfTrue="1" operator="equal">
      <formula>"No Aceptable o Aceptable con control especifico, Corregir o adoptar medidas de control "</formula>
    </cfRule>
    <cfRule type="cellIs" dxfId="134" priority="3" stopIfTrue="1" operator="equal">
      <formula>"Aceptable, No intervenir, salvo que un análisis más preciso lo justifique"</formula>
    </cfRule>
    <cfRule type="cellIs" dxfId="133" priority="4" stopIfTrue="1" operator="equal">
      <formula>"No Aceptable, Situación crítica, corrección urgente"</formula>
    </cfRule>
  </conditionalFormatting>
  <dataValidations count="5">
    <dataValidation type="list" allowBlank="1" showInputMessage="1" showErrorMessage="1" sqref="F9:F27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formula1>"0, 1"</formula1>
    </dataValidation>
    <dataValidation type="list" allowBlank="1" showInputMessage="1" showErrorMessage="1" sqref="I9:I25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formula1>"Enfermedad Laboral., Accidente de Trabajo."</formula1>
    </dataValidation>
    <dataValidation type="list" allowBlank="1" showInputMessage="1" showErrorMessage="1" sqref="N9:N27 JJ10 TF10 ADB10 AMX10 AWT10 BGP10 BQL10 CAH10 CKD10 CTZ10 DDV10 DNR10 DXN10 EHJ10 ERF10 FBB10 FKX10 FUT10 GEP10 GOL10 GYH10 HID10 HRZ10 IBV10 ILR10 IVN10 JFJ10 JPF10 JZB10 KIX10 KST10 LCP10 LML10 LWH10 MGD10 MPZ10 MZV10 NJR10 NTN10 ODJ10 ONF10 OXB10 PGX10 PQT10 QAP10 QKL10 QUH10 RED10 RNZ10 RXV10 SHR10 SRN10 TBJ10 TLF10 TVB10 UEX10 UOT10 UYP10 VIL10 VSH10 WCD10 WLZ10 WVV10">
      <formula1>"0,1, 2, 6, 10"</formula1>
    </dataValidation>
    <dataValidation type="list" allowBlank="1" showInputMessage="1" showErrorMessage="1" sqref="O9:O17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formula1>"1, 2, 3, 4"</formula1>
    </dataValidation>
    <dataValidation type="list" allowBlank="1" showInputMessage="1" showErrorMessage="1" sqref="R9:R17 JN10 TJ10 ADF10 ANB10 AWX10 BGT10 BQP10 CAL10 CKH10 CUD10 DDZ10 DNV10 DXR10 EHN10 ERJ10 FBF10 FLB10 FUX10 GET10 GOP10 GYL10 HIH10 HSD10 IBZ10 ILV10 IVR10 JFN10 JPJ10 JZF10 KJB10 KSX10 LCT10 LMP10 LWL10 MGH10 MQD10 MZZ10 NJV10 NTR10 ODN10 ONJ10 OXF10 PHB10 PQX10 QAT10 QKP10 QUL10 REH10 ROD10 RXZ10 SHV10 SRR10 TBN10 TLJ10 TVF10 UFB10 UOX10 UYT10 VIP10 VSL10 WCH10 WMD10 WVZ10">
      <formula1>"10, 25, 60, 100"</formula1>
    </dataValidation>
  </dataValidations>
  <pageMargins left="0.63" right="0.49" top="0.49" bottom="0.74803149606299213" header="0.19" footer="0.26"/>
  <pageSetup scale="2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IV27"/>
  <sheetViews>
    <sheetView showGridLines="0" zoomScale="55" zoomScaleNormal="55" zoomScaleSheetLayoutView="50" workbookViewId="0">
      <pane xSplit="9" ySplit="8" topLeftCell="K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13.42578125" style="54" hidden="1" customWidth="1"/>
    <col min="23" max="23" width="19.7109375" style="55" hidden="1" customWidth="1"/>
    <col min="24" max="24" width="16.7109375" style="55" customWidth="1"/>
    <col min="25" max="25" width="14.28515625" style="46" customWidth="1"/>
    <col min="26" max="26" width="14.42578125" style="46" customWidth="1"/>
    <col min="27" max="27" width="22" style="46" customWidth="1"/>
    <col min="28" max="28" width="42" style="46" customWidth="1"/>
    <col min="29" max="29" width="25.140625" style="46" customWidth="1"/>
    <col min="30" max="30" width="19.85546875" style="46" customWidth="1"/>
    <col min="31" max="16384" width="9.140625" style="46"/>
  </cols>
  <sheetData>
    <row r="1" spans="1:256"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56"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56"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56"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56" s="79" customFormat="1" ht="17.25">
      <c r="A5" s="380"/>
      <c r="B5" s="380"/>
      <c r="C5" s="374" t="s">
        <v>97</v>
      </c>
      <c r="D5" s="374"/>
      <c r="E5" s="374"/>
      <c r="F5" s="374"/>
      <c r="G5" s="374"/>
      <c r="H5" s="374"/>
      <c r="I5" s="374"/>
      <c r="J5" s="370">
        <v>6</v>
      </c>
      <c r="K5" s="370"/>
      <c r="L5" s="370"/>
      <c r="M5" s="370"/>
      <c r="N5" s="370"/>
      <c r="O5" s="370"/>
      <c r="P5" s="370"/>
      <c r="Q5" s="370"/>
      <c r="R5" s="371">
        <v>46213</v>
      </c>
      <c r="S5" s="370"/>
      <c r="T5" s="370"/>
      <c r="U5" s="370"/>
      <c r="V5" s="370"/>
      <c r="W5" s="370"/>
      <c r="X5" s="370"/>
      <c r="Y5" s="374" t="s">
        <v>1663</v>
      </c>
      <c r="Z5" s="374"/>
      <c r="AA5" s="373"/>
      <c r="AB5" s="373"/>
      <c r="AC5" s="373"/>
      <c r="AD5" s="373"/>
    </row>
    <row r="6" spans="1:256" s="79" customFormat="1" ht="17.45" customHeight="1">
      <c r="A6" s="377" t="s">
        <v>1592</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56" s="232" customFormat="1" ht="30">
      <c r="A7" s="236" t="s">
        <v>622</v>
      </c>
      <c r="B7" s="236" t="s">
        <v>623</v>
      </c>
      <c r="C7" s="236" t="s">
        <v>55</v>
      </c>
      <c r="D7" s="236" t="s">
        <v>80</v>
      </c>
      <c r="E7" s="236" t="s">
        <v>56</v>
      </c>
      <c r="F7" s="236" t="s">
        <v>57</v>
      </c>
      <c r="G7" s="375" t="s">
        <v>81</v>
      </c>
      <c r="H7" s="375"/>
      <c r="I7" s="375" t="s">
        <v>58</v>
      </c>
      <c r="J7" s="375"/>
      <c r="K7" s="375" t="s">
        <v>59</v>
      </c>
      <c r="L7" s="375"/>
      <c r="M7" s="375"/>
      <c r="N7" s="375" t="s">
        <v>82</v>
      </c>
      <c r="O7" s="375"/>
      <c r="P7" s="375"/>
      <c r="Q7" s="375"/>
      <c r="R7" s="375"/>
      <c r="S7" s="375"/>
      <c r="T7" s="375"/>
      <c r="U7" s="236" t="s">
        <v>60</v>
      </c>
      <c r="V7" s="375" t="s">
        <v>61</v>
      </c>
      <c r="W7" s="375"/>
      <c r="X7" s="375"/>
      <c r="Y7" s="340" t="s">
        <v>83</v>
      </c>
      <c r="Z7" s="340"/>
      <c r="AA7" s="340"/>
      <c r="AB7" s="340"/>
      <c r="AC7" s="340"/>
      <c r="AD7" s="340"/>
    </row>
    <row r="8" spans="1:256" s="148" customFormat="1" ht="48"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26" t="s">
        <v>87</v>
      </c>
      <c r="W8" s="226" t="s">
        <v>1587</v>
      </c>
      <c r="X8" s="212" t="s">
        <v>2</v>
      </c>
      <c r="Y8" s="212" t="s">
        <v>73</v>
      </c>
      <c r="Z8" s="212" t="s">
        <v>74</v>
      </c>
      <c r="AA8" s="212" t="s">
        <v>75</v>
      </c>
      <c r="AB8" s="212" t="s">
        <v>76</v>
      </c>
      <c r="AC8" s="212" t="s">
        <v>77</v>
      </c>
      <c r="AD8" s="212" t="s">
        <v>0</v>
      </c>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row>
    <row r="9" spans="1:256" ht="177" customHeight="1">
      <c r="A9" s="207" t="s">
        <v>613</v>
      </c>
      <c r="B9" s="207" t="s">
        <v>1024</v>
      </c>
      <c r="C9" s="207" t="s">
        <v>704</v>
      </c>
      <c r="D9" s="207" t="s">
        <v>645</v>
      </c>
      <c r="E9" s="207" t="s">
        <v>1023</v>
      </c>
      <c r="F9" s="208">
        <v>1</v>
      </c>
      <c r="G9" s="209" t="s">
        <v>1385</v>
      </c>
      <c r="H9" s="207" t="s">
        <v>902</v>
      </c>
      <c r="I9" s="208" t="s">
        <v>89</v>
      </c>
      <c r="J9" s="207" t="s">
        <v>904</v>
      </c>
      <c r="K9" s="207" t="s">
        <v>800</v>
      </c>
      <c r="L9" s="207" t="s">
        <v>1156</v>
      </c>
      <c r="M9" s="164" t="s">
        <v>899</v>
      </c>
      <c r="N9" s="163">
        <v>2</v>
      </c>
      <c r="O9" s="163">
        <v>3</v>
      </c>
      <c r="P9" s="163">
        <f t="shared" ref="P9:P15" si="0">+N9*O9</f>
        <v>6</v>
      </c>
      <c r="Q9" s="164" t="str">
        <f t="shared" ref="Q9:Q17" si="1">IF(AND(P9&gt;=0,P9&lt;=4),"Bajo",IF(AND(P9&gt;=6,P9&lt;=8),"Medio",IF(AND(P9&gt;=10,P9&lt;=20),"Alto",IF(AND(P9&gt;=24,P9&lt;=40),"Muy alto"))))</f>
        <v>Medio</v>
      </c>
      <c r="R9" s="163">
        <v>25</v>
      </c>
      <c r="S9" s="163">
        <f t="shared" ref="S9:S15" si="2">+P9*R9</f>
        <v>150</v>
      </c>
      <c r="T9" s="165" t="str">
        <f t="shared" ref="T9:T17" si="3">IF(AND(S9&gt;=600,S9&lt;=4000),"I",IF(AND(S9&gt;=150,S9&lt;=500),"II",IF(AND(S9&gt;=40,S9&lt;=120),"III",IF(AND(S9&gt;=0,S9&lt;=39),"IV"))))</f>
        <v>II</v>
      </c>
      <c r="U9" s="164" t="str">
        <f>IF(AND(S9&gt;=600,S9&lt;=4000),"No Aceptable",IF(AND(S9&gt;=150,S9&lt;=500),"Aceptable con Control Especifico",IF(AND(S9&gt;=40,S9&lt;=120),"Mejorable",IF(AND(S9&gt;=0,S9&lt;=39),"Aceptable",))))</f>
        <v>Aceptable con Control Especifico</v>
      </c>
      <c r="V9" s="207"/>
      <c r="W9" s="222"/>
      <c r="X9" s="207" t="str">
        <f t="shared" ref="X9:X15" si="4">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con incapacidad laboral temporal; pérdidas económicas leves.</v>
      </c>
      <c r="Y9" s="207" t="s">
        <v>79</v>
      </c>
      <c r="Z9" s="207" t="s">
        <v>1156</v>
      </c>
      <c r="AA9" s="207" t="s">
        <v>1156</v>
      </c>
      <c r="AB9" s="207" t="s">
        <v>1349</v>
      </c>
      <c r="AC9" s="207" t="s">
        <v>1350</v>
      </c>
      <c r="AD9" s="207" t="s">
        <v>1351</v>
      </c>
    </row>
    <row r="10" spans="1:256" ht="177" customHeight="1">
      <c r="A10" s="207" t="s">
        <v>613</v>
      </c>
      <c r="B10" s="207" t="s">
        <v>1024</v>
      </c>
      <c r="C10" s="207" t="s">
        <v>704</v>
      </c>
      <c r="D10" s="207" t="s">
        <v>645</v>
      </c>
      <c r="E10" s="207" t="s">
        <v>1023</v>
      </c>
      <c r="F10" s="208">
        <v>0</v>
      </c>
      <c r="G10" s="209" t="s">
        <v>1386</v>
      </c>
      <c r="H10" s="207" t="s">
        <v>908</v>
      </c>
      <c r="I10" s="208" t="s">
        <v>89</v>
      </c>
      <c r="J10" s="207" t="s">
        <v>909</v>
      </c>
      <c r="K10" s="207" t="s">
        <v>874</v>
      </c>
      <c r="L10" s="207" t="s">
        <v>911</v>
      </c>
      <c r="M10" s="164" t="s">
        <v>871</v>
      </c>
      <c r="N10" s="163">
        <v>2</v>
      </c>
      <c r="O10" s="163">
        <v>3</v>
      </c>
      <c r="P10" s="163">
        <f t="shared" si="0"/>
        <v>6</v>
      </c>
      <c r="Q10" s="164" t="str">
        <f t="shared" si="1"/>
        <v>Medio</v>
      </c>
      <c r="R10" s="163">
        <v>60</v>
      </c>
      <c r="S10" s="163">
        <f t="shared" si="2"/>
        <v>360</v>
      </c>
      <c r="T10" s="165" t="str">
        <f t="shared" si="3"/>
        <v>II</v>
      </c>
      <c r="U10" s="164" t="str">
        <f t="shared" ref="U10:U27" si="5">IF(AND(S10&gt;=600,S10&lt;=4000),"No Aceptable",IF(AND(S10&gt;=150,S10&lt;=500),"Aceptable con Control Especifico",IF(AND(S10&gt;=40,S10&lt;=120),"Mejorable",IF(AND(S10&gt;=0,S10&lt;=39),"Aceptable",))))</f>
        <v>Aceptable con Control Especifico</v>
      </c>
      <c r="V10" s="207"/>
      <c r="W10" s="222"/>
      <c r="X10" s="207" t="str">
        <f t="shared" si="4"/>
        <v>Lesiones o enfermedades graves irreparables (Incapacidad permanente parcial o invalidez); pérdidas económicas altas.</v>
      </c>
      <c r="Y10" s="207" t="s">
        <v>79</v>
      </c>
      <c r="Z10" s="207" t="s">
        <v>1156</v>
      </c>
      <c r="AA10" s="207" t="s">
        <v>1156</v>
      </c>
      <c r="AB10" s="207" t="s">
        <v>1156</v>
      </c>
      <c r="AC10" s="207" t="s">
        <v>1336</v>
      </c>
      <c r="AD10" s="207" t="s">
        <v>1201</v>
      </c>
    </row>
    <row r="11" spans="1:256" ht="177" customHeight="1">
      <c r="A11" s="207" t="s">
        <v>613</v>
      </c>
      <c r="B11" s="207" t="s">
        <v>1024</v>
      </c>
      <c r="C11" s="207" t="s">
        <v>704</v>
      </c>
      <c r="D11" s="207" t="s">
        <v>645</v>
      </c>
      <c r="E11" s="207" t="s">
        <v>1023</v>
      </c>
      <c r="F11" s="208">
        <v>0</v>
      </c>
      <c r="G11" s="209" t="s">
        <v>733</v>
      </c>
      <c r="H11" s="207" t="s">
        <v>741</v>
      </c>
      <c r="I11" s="208" t="s">
        <v>89</v>
      </c>
      <c r="J11" s="207" t="s">
        <v>748</v>
      </c>
      <c r="K11" s="207" t="s">
        <v>753</v>
      </c>
      <c r="L11" s="207" t="s">
        <v>1000</v>
      </c>
      <c r="M11" s="164" t="s">
        <v>1001</v>
      </c>
      <c r="N11" s="163">
        <v>2</v>
      </c>
      <c r="O11" s="163">
        <v>4</v>
      </c>
      <c r="P11" s="163">
        <f t="shared" si="0"/>
        <v>8</v>
      </c>
      <c r="Q11" s="164" t="str">
        <f t="shared" si="1"/>
        <v>Medio</v>
      </c>
      <c r="R11" s="163">
        <v>25</v>
      </c>
      <c r="S11" s="163">
        <f t="shared" si="2"/>
        <v>200</v>
      </c>
      <c r="T11" s="165" t="str">
        <f t="shared" si="3"/>
        <v>II</v>
      </c>
      <c r="U11" s="164" t="str">
        <f t="shared" si="5"/>
        <v>Aceptable con Control Especifico</v>
      </c>
      <c r="V11" s="207"/>
      <c r="W11" s="222"/>
      <c r="X11" s="207" t="str">
        <f t="shared" si="4"/>
        <v>Lesiones o enfermedades con incapacidad laboral temporal; pérdidas económicas leves.</v>
      </c>
      <c r="Y11" s="207" t="s">
        <v>79</v>
      </c>
      <c r="Z11" s="207" t="s">
        <v>1156</v>
      </c>
      <c r="AA11" s="207" t="s">
        <v>1156</v>
      </c>
      <c r="AB11" s="207" t="s">
        <v>1156</v>
      </c>
      <c r="AC11" s="207" t="s">
        <v>1205</v>
      </c>
      <c r="AD11" s="207" t="s">
        <v>1201</v>
      </c>
    </row>
    <row r="12" spans="1:256" ht="177" customHeight="1">
      <c r="A12" s="207" t="s">
        <v>613</v>
      </c>
      <c r="B12" s="207" t="s">
        <v>1024</v>
      </c>
      <c r="C12" s="207" t="s">
        <v>704</v>
      </c>
      <c r="D12" s="207" t="s">
        <v>645</v>
      </c>
      <c r="E12" s="207" t="s">
        <v>1023</v>
      </c>
      <c r="F12" s="208">
        <v>0</v>
      </c>
      <c r="G12" s="209" t="s">
        <v>734</v>
      </c>
      <c r="H12" s="207" t="s">
        <v>744</v>
      </c>
      <c r="I12" s="208" t="s">
        <v>89</v>
      </c>
      <c r="J12" s="207" t="s">
        <v>748</v>
      </c>
      <c r="K12" s="207" t="s">
        <v>753</v>
      </c>
      <c r="L12" s="207" t="s">
        <v>1000</v>
      </c>
      <c r="M12" s="164" t="s">
        <v>1001</v>
      </c>
      <c r="N12" s="163">
        <v>2</v>
      </c>
      <c r="O12" s="163">
        <v>4</v>
      </c>
      <c r="P12" s="163">
        <f t="shared" si="0"/>
        <v>8</v>
      </c>
      <c r="Q12" s="164" t="str">
        <f t="shared" si="1"/>
        <v>Medio</v>
      </c>
      <c r="R12" s="163">
        <v>10</v>
      </c>
      <c r="S12" s="163">
        <f t="shared" si="2"/>
        <v>80</v>
      </c>
      <c r="T12" s="165" t="str">
        <f t="shared" si="3"/>
        <v>III</v>
      </c>
      <c r="U12" s="164" t="str">
        <f t="shared" si="5"/>
        <v>Mejorable</v>
      </c>
      <c r="V12" s="207"/>
      <c r="W12" s="222"/>
      <c r="X12" s="207" t="str">
        <f t="shared" si="4"/>
        <v>Lesiones o enfermedades que no requieren incapacidad; pérdidas económicas mínimas.</v>
      </c>
      <c r="Y12" s="207" t="s">
        <v>79</v>
      </c>
      <c r="Z12" s="207" t="s">
        <v>1156</v>
      </c>
      <c r="AA12" s="207" t="s">
        <v>1156</v>
      </c>
      <c r="AB12" s="207" t="s">
        <v>1156</v>
      </c>
      <c r="AC12" s="207" t="s">
        <v>1205</v>
      </c>
      <c r="AD12" s="207" t="s">
        <v>1201</v>
      </c>
    </row>
    <row r="13" spans="1:256" ht="177" customHeight="1">
      <c r="A13" s="207" t="s">
        <v>613</v>
      </c>
      <c r="B13" s="207" t="s">
        <v>1024</v>
      </c>
      <c r="C13" s="207" t="s">
        <v>704</v>
      </c>
      <c r="D13" s="207" t="s">
        <v>645</v>
      </c>
      <c r="E13" s="207" t="s">
        <v>1023</v>
      </c>
      <c r="F13" s="208">
        <v>0</v>
      </c>
      <c r="G13" s="209" t="s">
        <v>735</v>
      </c>
      <c r="H13" s="207" t="s">
        <v>745</v>
      </c>
      <c r="I13" s="208" t="s">
        <v>89</v>
      </c>
      <c r="J13" s="207" t="s">
        <v>748</v>
      </c>
      <c r="K13" s="207" t="s">
        <v>753</v>
      </c>
      <c r="L13" s="207" t="s">
        <v>1000</v>
      </c>
      <c r="M13" s="164" t="s">
        <v>1001</v>
      </c>
      <c r="N13" s="163">
        <v>2</v>
      </c>
      <c r="O13" s="163">
        <v>4</v>
      </c>
      <c r="P13" s="163">
        <f t="shared" si="0"/>
        <v>8</v>
      </c>
      <c r="Q13" s="164" t="str">
        <f t="shared" si="1"/>
        <v>Medio</v>
      </c>
      <c r="R13" s="163">
        <v>10</v>
      </c>
      <c r="S13" s="163">
        <f t="shared" si="2"/>
        <v>80</v>
      </c>
      <c r="T13" s="165" t="str">
        <f t="shared" si="3"/>
        <v>III</v>
      </c>
      <c r="U13" s="164" t="str">
        <f t="shared" si="5"/>
        <v>Mejorable</v>
      </c>
      <c r="V13" s="207"/>
      <c r="W13" s="222"/>
      <c r="X13" s="207" t="str">
        <f t="shared" si="4"/>
        <v>Lesiones o enfermedades que no requieren incapacidad; pérdidas económicas mínimas.</v>
      </c>
      <c r="Y13" s="207" t="s">
        <v>79</v>
      </c>
      <c r="Z13" s="207" t="s">
        <v>1156</v>
      </c>
      <c r="AA13" s="207" t="s">
        <v>1156</v>
      </c>
      <c r="AB13" s="207" t="s">
        <v>1156</v>
      </c>
      <c r="AC13" s="207" t="s">
        <v>1205</v>
      </c>
      <c r="AD13" s="207" t="s">
        <v>1201</v>
      </c>
    </row>
    <row r="14" spans="1:256" ht="177" customHeight="1">
      <c r="A14" s="207" t="s">
        <v>613</v>
      </c>
      <c r="B14" s="207" t="s">
        <v>1024</v>
      </c>
      <c r="C14" s="207" t="s">
        <v>704</v>
      </c>
      <c r="D14" s="207" t="s">
        <v>645</v>
      </c>
      <c r="E14" s="207" t="s">
        <v>1023</v>
      </c>
      <c r="F14" s="208">
        <v>0</v>
      </c>
      <c r="G14" s="209" t="s">
        <v>736</v>
      </c>
      <c r="H14" s="207" t="s">
        <v>741</v>
      </c>
      <c r="I14" s="208" t="s">
        <v>89</v>
      </c>
      <c r="J14" s="207" t="s">
        <v>748</v>
      </c>
      <c r="K14" s="207" t="s">
        <v>753</v>
      </c>
      <c r="L14" s="207" t="s">
        <v>1000</v>
      </c>
      <c r="M14" s="164" t="s">
        <v>1001</v>
      </c>
      <c r="N14" s="163">
        <v>2</v>
      </c>
      <c r="O14" s="163">
        <v>4</v>
      </c>
      <c r="P14" s="163">
        <f t="shared" si="0"/>
        <v>8</v>
      </c>
      <c r="Q14" s="164" t="str">
        <f t="shared" si="1"/>
        <v>Medio</v>
      </c>
      <c r="R14" s="163">
        <v>10</v>
      </c>
      <c r="S14" s="163">
        <f t="shared" si="2"/>
        <v>80</v>
      </c>
      <c r="T14" s="165" t="str">
        <f t="shared" si="3"/>
        <v>III</v>
      </c>
      <c r="U14" s="164" t="str">
        <f t="shared" si="5"/>
        <v>Mejorable</v>
      </c>
      <c r="V14" s="207"/>
      <c r="W14" s="222"/>
      <c r="X14" s="207" t="str">
        <f t="shared" si="4"/>
        <v>Lesiones o enfermedades que no requieren incapacidad; pérdidas económicas mínimas.</v>
      </c>
      <c r="Y14" s="207" t="s">
        <v>79</v>
      </c>
      <c r="Z14" s="207" t="s">
        <v>1156</v>
      </c>
      <c r="AA14" s="207" t="s">
        <v>1156</v>
      </c>
      <c r="AB14" s="207" t="s">
        <v>1156</v>
      </c>
      <c r="AC14" s="207" t="s">
        <v>1205</v>
      </c>
      <c r="AD14" s="207" t="s">
        <v>1201</v>
      </c>
    </row>
    <row r="15" spans="1:256" ht="177" customHeight="1">
      <c r="A15" s="207" t="s">
        <v>613</v>
      </c>
      <c r="B15" s="207" t="s">
        <v>1024</v>
      </c>
      <c r="C15" s="207" t="s">
        <v>704</v>
      </c>
      <c r="D15" s="207" t="s">
        <v>645</v>
      </c>
      <c r="E15" s="207" t="s">
        <v>1023</v>
      </c>
      <c r="F15" s="208">
        <v>0</v>
      </c>
      <c r="G15" s="209" t="s">
        <v>737</v>
      </c>
      <c r="H15" s="207" t="s">
        <v>746</v>
      </c>
      <c r="I15" s="208" t="s">
        <v>89</v>
      </c>
      <c r="J15" s="207" t="s">
        <v>748</v>
      </c>
      <c r="K15" s="207" t="s">
        <v>753</v>
      </c>
      <c r="L15" s="207" t="s">
        <v>1000</v>
      </c>
      <c r="M15" s="164" t="s">
        <v>1001</v>
      </c>
      <c r="N15" s="163">
        <v>2</v>
      </c>
      <c r="O15" s="163">
        <v>4</v>
      </c>
      <c r="P15" s="163">
        <f t="shared" si="0"/>
        <v>8</v>
      </c>
      <c r="Q15" s="164" t="str">
        <f t="shared" si="1"/>
        <v>Medio</v>
      </c>
      <c r="R15" s="163">
        <v>10</v>
      </c>
      <c r="S15" s="163">
        <f t="shared" si="2"/>
        <v>80</v>
      </c>
      <c r="T15" s="165" t="str">
        <f t="shared" si="3"/>
        <v>III</v>
      </c>
      <c r="U15" s="164" t="str">
        <f t="shared" si="5"/>
        <v>Mejorable</v>
      </c>
      <c r="V15" s="207"/>
      <c r="W15" s="222"/>
      <c r="X15" s="207" t="str">
        <f t="shared" si="4"/>
        <v>Lesiones o enfermedades que no requieren incapacidad; pérdidas económicas mínimas.</v>
      </c>
      <c r="Y15" s="207" t="s">
        <v>79</v>
      </c>
      <c r="Z15" s="207" t="s">
        <v>1156</v>
      </c>
      <c r="AA15" s="207" t="s">
        <v>1156</v>
      </c>
      <c r="AB15" s="207" t="s">
        <v>1156</v>
      </c>
      <c r="AC15" s="207" t="s">
        <v>1205</v>
      </c>
      <c r="AD15" s="207" t="s">
        <v>1201</v>
      </c>
    </row>
    <row r="16" spans="1:256" ht="177" customHeight="1">
      <c r="A16" s="207" t="s">
        <v>613</v>
      </c>
      <c r="B16" s="207" t="s">
        <v>1024</v>
      </c>
      <c r="C16" s="207" t="s">
        <v>704</v>
      </c>
      <c r="D16" s="207" t="s">
        <v>645</v>
      </c>
      <c r="E16" s="207" t="s">
        <v>1023</v>
      </c>
      <c r="F16" s="208">
        <v>0</v>
      </c>
      <c r="G16" s="209" t="s">
        <v>1542</v>
      </c>
      <c r="H16" s="207" t="s">
        <v>1531</v>
      </c>
      <c r="I16" s="208" t="s">
        <v>89</v>
      </c>
      <c r="J16" s="207" t="s">
        <v>1530</v>
      </c>
      <c r="K16" s="207" t="s">
        <v>1192</v>
      </c>
      <c r="L16" s="207" t="s">
        <v>1193</v>
      </c>
      <c r="M16" s="164" t="s">
        <v>690</v>
      </c>
      <c r="N16" s="163">
        <v>6</v>
      </c>
      <c r="O16" s="163">
        <v>1</v>
      </c>
      <c r="P16" s="163">
        <f>N16*O16</f>
        <v>6</v>
      </c>
      <c r="Q16" s="164" t="str">
        <f t="shared" si="1"/>
        <v>Medio</v>
      </c>
      <c r="R16" s="163">
        <v>60</v>
      </c>
      <c r="S16" s="163">
        <f>P16*R16</f>
        <v>360</v>
      </c>
      <c r="T16" s="165" t="str">
        <f t="shared" si="3"/>
        <v>II</v>
      </c>
      <c r="U16" s="164" t="str">
        <f t="shared" si="5"/>
        <v>Aceptable con Control Especifico</v>
      </c>
      <c r="V16" s="207" t="s">
        <v>1546</v>
      </c>
      <c r="W16" s="222"/>
      <c r="X16" s="207" t="str">
        <f>IF(R16=100,"Posible muerte, situación crítica o catastrófica; pérdidas económicas muy altas.",IF(R16=60,"Lesiones o enfermedades graves irreparables (Incapacidad permanente parcial o invalidez); pérdidas económicas altas.",IF(R16=25,"Lesiones o enfermedades con incapacidad laboral temporal; pérdidas económicas leves.",IF(R16=10,"Lesiones o enfermedades que no requieren incapacidad; pérdidas económicas mínimas.","ERROR"))))</f>
        <v>Lesiones o enfermedades graves irreparables (Incapacidad permanente parcial o invalidez); pérdidas económicas altas.</v>
      </c>
      <c r="Y16" s="207" t="s">
        <v>79</v>
      </c>
      <c r="Z16" s="207" t="s">
        <v>1119</v>
      </c>
      <c r="AA16" s="207" t="s">
        <v>1119</v>
      </c>
      <c r="AB16" s="207" t="s">
        <v>1532</v>
      </c>
      <c r="AC16" s="207" t="s">
        <v>1533</v>
      </c>
      <c r="AD16" s="207" t="s">
        <v>1156</v>
      </c>
    </row>
    <row r="17" spans="1:30" ht="177" customHeight="1">
      <c r="A17" s="207" t="s">
        <v>613</v>
      </c>
      <c r="B17" s="207" t="s">
        <v>1024</v>
      </c>
      <c r="C17" s="207" t="s">
        <v>704</v>
      </c>
      <c r="D17" s="207" t="s">
        <v>645</v>
      </c>
      <c r="E17" s="207" t="s">
        <v>1023</v>
      </c>
      <c r="F17" s="208">
        <v>0</v>
      </c>
      <c r="G17" s="209" t="s">
        <v>1014</v>
      </c>
      <c r="H17" s="207" t="s">
        <v>777</v>
      </c>
      <c r="I17" s="208" t="s">
        <v>89</v>
      </c>
      <c r="J17" s="207" t="s">
        <v>950</v>
      </c>
      <c r="K17" s="207" t="s">
        <v>1016</v>
      </c>
      <c r="L17" s="207" t="s">
        <v>1156</v>
      </c>
      <c r="M17" s="164" t="s">
        <v>1015</v>
      </c>
      <c r="N17" s="163">
        <v>6</v>
      </c>
      <c r="O17" s="163">
        <v>3</v>
      </c>
      <c r="P17" s="163">
        <f>+N17*O17</f>
        <v>18</v>
      </c>
      <c r="Q17" s="164" t="str">
        <f t="shared" si="1"/>
        <v>Alto</v>
      </c>
      <c r="R17" s="163">
        <v>25</v>
      </c>
      <c r="S17" s="163">
        <f>+P17*R17</f>
        <v>450</v>
      </c>
      <c r="T17" s="165" t="str">
        <f t="shared" si="3"/>
        <v>II</v>
      </c>
      <c r="U17" s="164" t="str">
        <f t="shared" si="5"/>
        <v>Aceptable con Control Especifico</v>
      </c>
      <c r="V17" s="207"/>
      <c r="W17" s="222"/>
      <c r="X17" s="207" t="str">
        <f t="shared" ref="X17:X27" si="6">IF(R17=100,"Posible muerte, situación crítica o catastrófica; pérdidas económicas muy altas.",IF(R17=60,"Lesiones o enfermedades graves irreparables (Incapacidad permanente parcial o invalidez); pérdidas económicas altas.",IF(R17=25,"Lesiones o enfermedades con incapacidad laboral temporal; pérdidas económicas leves.",IF(R17=10,"Lesiones o enfermedades que no requieren incapacidad; pérdidas económicas mínimas."))))</f>
        <v>Lesiones o enfermedades con incapacidad laboral temporal; pérdidas económicas leves.</v>
      </c>
      <c r="Y17" s="207" t="s">
        <v>79</v>
      </c>
      <c r="Z17" s="207" t="s">
        <v>1119</v>
      </c>
      <c r="AA17" s="207" t="s">
        <v>1119</v>
      </c>
      <c r="AB17" s="207" t="s">
        <v>1334</v>
      </c>
      <c r="AC17" s="207" t="s">
        <v>1330</v>
      </c>
      <c r="AD17" s="207" t="s">
        <v>1201</v>
      </c>
    </row>
    <row r="18" spans="1:30" ht="177" customHeight="1">
      <c r="A18" s="207" t="s">
        <v>613</v>
      </c>
      <c r="B18" s="207" t="s">
        <v>1024</v>
      </c>
      <c r="C18" s="207" t="s">
        <v>704</v>
      </c>
      <c r="D18" s="207" t="s">
        <v>645</v>
      </c>
      <c r="E18" s="207" t="s">
        <v>1023</v>
      </c>
      <c r="F18" s="208">
        <v>0</v>
      </c>
      <c r="G18" s="211" t="s">
        <v>1458</v>
      </c>
      <c r="H18" s="164" t="s">
        <v>1452</v>
      </c>
      <c r="I18" s="163" t="s">
        <v>88</v>
      </c>
      <c r="J18" s="211" t="s">
        <v>1044</v>
      </c>
      <c r="K18" s="164" t="s">
        <v>1117</v>
      </c>
      <c r="L18" s="163" t="s">
        <v>1117</v>
      </c>
      <c r="M18" s="211" t="s">
        <v>1595</v>
      </c>
      <c r="N18" s="163">
        <v>2</v>
      </c>
      <c r="O18" s="163">
        <v>3</v>
      </c>
      <c r="P18" s="163">
        <f t="shared" ref="P18:P27" si="7">N18*O18</f>
        <v>6</v>
      </c>
      <c r="Q18" s="164" t="str">
        <f t="shared" ref="Q18:Q27" si="8">IF(AND(P18&gt;=0,P18&lt;=4),"Bajo",IF(AND(P18&gt;=6,P18&lt;=8),"Medio",IF(AND(P18&gt;=10,P18&lt;=20),"Alto",IF(AND(P18&gt;=24,P18&lt;=40),"Muy alto","ERROR"))))</f>
        <v>Medio</v>
      </c>
      <c r="R18" s="163">
        <v>25</v>
      </c>
      <c r="S18" s="163">
        <f t="shared" ref="S18:S27" si="9">P18*R18</f>
        <v>150</v>
      </c>
      <c r="T18" s="165" t="str">
        <f t="shared" ref="T18:T27" si="10">IF(AND(S18&gt;=600,S18&lt;=4000),"I",IF(AND(S18&gt;=150,S18&lt;=500),"II",IF(AND(S18&gt;=40,S18&lt;=120),"III",IF(AND(S18&gt;=0,S18&lt;=39),"IV","ERROR"))))</f>
        <v>II</v>
      </c>
      <c r="U18" s="164" t="str">
        <f t="shared" si="5"/>
        <v>Aceptable con Control Especifico</v>
      </c>
      <c r="V18" s="164"/>
      <c r="W18" s="222"/>
      <c r="X18" s="164" t="str">
        <f t="shared" si="6"/>
        <v>Lesiones o enfermedades con incapacidad laboral temporal; pérdidas económicas leves.</v>
      </c>
      <c r="Y18" s="164" t="s">
        <v>79</v>
      </c>
      <c r="Z18" s="164" t="s">
        <v>1156</v>
      </c>
      <c r="AA18" s="164" t="s">
        <v>1156</v>
      </c>
      <c r="AB18" s="164" t="s">
        <v>1156</v>
      </c>
      <c r="AC18" s="164" t="s">
        <v>1164</v>
      </c>
      <c r="AD18" s="164" t="s">
        <v>1156</v>
      </c>
    </row>
    <row r="19" spans="1:30" ht="177" customHeight="1">
      <c r="A19" s="207" t="s">
        <v>613</v>
      </c>
      <c r="B19" s="207" t="s">
        <v>1024</v>
      </c>
      <c r="C19" s="207" t="s">
        <v>704</v>
      </c>
      <c r="D19" s="207" t="s">
        <v>645</v>
      </c>
      <c r="E19" s="207" t="s">
        <v>1023</v>
      </c>
      <c r="F19" s="208">
        <v>0</v>
      </c>
      <c r="G19" s="211" t="s">
        <v>1459</v>
      </c>
      <c r="H19" s="164" t="s">
        <v>1453</v>
      </c>
      <c r="I19" s="163" t="s">
        <v>88</v>
      </c>
      <c r="J19" s="211" t="s">
        <v>1044</v>
      </c>
      <c r="K19" s="164" t="s">
        <v>1117</v>
      </c>
      <c r="L19" s="163" t="s">
        <v>1117</v>
      </c>
      <c r="M19" s="211" t="s">
        <v>1595</v>
      </c>
      <c r="N19" s="163">
        <v>2</v>
      </c>
      <c r="O19" s="163">
        <v>3</v>
      </c>
      <c r="P19" s="163">
        <f t="shared" si="7"/>
        <v>6</v>
      </c>
      <c r="Q19" s="164" t="str">
        <f t="shared" si="8"/>
        <v>Medio</v>
      </c>
      <c r="R19" s="163">
        <v>25</v>
      </c>
      <c r="S19" s="163">
        <f t="shared" si="9"/>
        <v>150</v>
      </c>
      <c r="T19" s="165" t="str">
        <f t="shared" si="10"/>
        <v>II</v>
      </c>
      <c r="U19" s="164" t="str">
        <f t="shared" si="5"/>
        <v>Aceptable con Control Especifico</v>
      </c>
      <c r="V19" s="164"/>
      <c r="W19" s="222"/>
      <c r="X19" s="164" t="str">
        <f t="shared" si="6"/>
        <v>Lesiones o enfermedades con incapacidad laboral temporal; pérdidas económicas leves.</v>
      </c>
      <c r="Y19" s="164" t="s">
        <v>79</v>
      </c>
      <c r="Z19" s="164" t="s">
        <v>1156</v>
      </c>
      <c r="AA19" s="164" t="s">
        <v>1156</v>
      </c>
      <c r="AB19" s="164" t="s">
        <v>1156</v>
      </c>
      <c r="AC19" s="164" t="s">
        <v>1164</v>
      </c>
      <c r="AD19" s="164" t="s">
        <v>1156</v>
      </c>
    </row>
    <row r="20" spans="1:30" ht="177" customHeight="1">
      <c r="A20" s="207" t="s">
        <v>613</v>
      </c>
      <c r="B20" s="207" t="s">
        <v>1024</v>
      </c>
      <c r="C20" s="207" t="s">
        <v>704</v>
      </c>
      <c r="D20" s="207" t="s">
        <v>645</v>
      </c>
      <c r="E20" s="207" t="s">
        <v>1023</v>
      </c>
      <c r="F20" s="208">
        <v>0</v>
      </c>
      <c r="G20" s="211" t="s">
        <v>1460</v>
      </c>
      <c r="H20" s="164" t="s">
        <v>1526</v>
      </c>
      <c r="I20" s="163" t="s">
        <v>88</v>
      </c>
      <c r="J20" s="211" t="s">
        <v>1044</v>
      </c>
      <c r="K20" s="164" t="s">
        <v>1117</v>
      </c>
      <c r="L20" s="163" t="s">
        <v>1117</v>
      </c>
      <c r="M20" s="211" t="s">
        <v>1595</v>
      </c>
      <c r="N20" s="163">
        <v>2</v>
      </c>
      <c r="O20" s="163">
        <v>3</v>
      </c>
      <c r="P20" s="163">
        <f t="shared" si="7"/>
        <v>6</v>
      </c>
      <c r="Q20" s="164" t="str">
        <f t="shared" si="8"/>
        <v>Medio</v>
      </c>
      <c r="R20" s="163">
        <v>25</v>
      </c>
      <c r="S20" s="163">
        <f t="shared" si="9"/>
        <v>150</v>
      </c>
      <c r="T20" s="165" t="str">
        <f t="shared" si="10"/>
        <v>II</v>
      </c>
      <c r="U20" s="164" t="str">
        <f t="shared" si="5"/>
        <v>Aceptable con Control Especifico</v>
      </c>
      <c r="V20" s="164"/>
      <c r="W20" s="222"/>
      <c r="X20" s="164" t="str">
        <f t="shared" si="6"/>
        <v>Lesiones o enfermedades con incapacidad laboral temporal; pérdidas económicas leves.</v>
      </c>
      <c r="Y20" s="164" t="s">
        <v>79</v>
      </c>
      <c r="Z20" s="164" t="s">
        <v>1156</v>
      </c>
      <c r="AA20" s="164" t="s">
        <v>1156</v>
      </c>
      <c r="AB20" s="164" t="s">
        <v>1156</v>
      </c>
      <c r="AC20" s="164" t="s">
        <v>1164</v>
      </c>
      <c r="AD20" s="164" t="s">
        <v>1156</v>
      </c>
    </row>
    <row r="21" spans="1:30" ht="177" customHeight="1">
      <c r="A21" s="207" t="s">
        <v>613</v>
      </c>
      <c r="B21" s="207" t="s">
        <v>1024</v>
      </c>
      <c r="C21" s="207" t="s">
        <v>704</v>
      </c>
      <c r="D21" s="207" t="s">
        <v>645</v>
      </c>
      <c r="E21" s="207" t="s">
        <v>1023</v>
      </c>
      <c r="F21" s="208">
        <v>0</v>
      </c>
      <c r="G21" s="211" t="s">
        <v>1461</v>
      </c>
      <c r="H21" s="164" t="s">
        <v>1527</v>
      </c>
      <c r="I21" s="163" t="s">
        <v>88</v>
      </c>
      <c r="J21" s="211" t="s">
        <v>1044</v>
      </c>
      <c r="K21" s="164" t="s">
        <v>1117</v>
      </c>
      <c r="L21" s="163" t="s">
        <v>1117</v>
      </c>
      <c r="M21" s="211" t="s">
        <v>1595</v>
      </c>
      <c r="N21" s="163">
        <v>2</v>
      </c>
      <c r="O21" s="163">
        <v>3</v>
      </c>
      <c r="P21" s="163">
        <f t="shared" si="7"/>
        <v>6</v>
      </c>
      <c r="Q21" s="164" t="str">
        <f t="shared" si="8"/>
        <v>Medio</v>
      </c>
      <c r="R21" s="163">
        <v>25</v>
      </c>
      <c r="S21" s="163">
        <f t="shared" si="9"/>
        <v>150</v>
      </c>
      <c r="T21" s="165" t="str">
        <f t="shared" si="10"/>
        <v>II</v>
      </c>
      <c r="U21" s="164" t="str">
        <f t="shared" si="5"/>
        <v>Aceptable con Control Especifico</v>
      </c>
      <c r="V21" s="164"/>
      <c r="W21" s="222"/>
      <c r="X21" s="164" t="str">
        <f t="shared" si="6"/>
        <v>Lesiones o enfermedades con incapacidad laboral temporal; pérdidas económicas leves.</v>
      </c>
      <c r="Y21" s="164" t="s">
        <v>79</v>
      </c>
      <c r="Z21" s="164" t="s">
        <v>1156</v>
      </c>
      <c r="AA21" s="164" t="s">
        <v>1156</v>
      </c>
      <c r="AB21" s="164" t="s">
        <v>1156</v>
      </c>
      <c r="AC21" s="164" t="s">
        <v>1164</v>
      </c>
      <c r="AD21" s="164" t="s">
        <v>1156</v>
      </c>
    </row>
    <row r="22" spans="1:30" ht="177" customHeight="1">
      <c r="A22" s="207" t="s">
        <v>613</v>
      </c>
      <c r="B22" s="207" t="s">
        <v>1024</v>
      </c>
      <c r="C22" s="207" t="s">
        <v>704</v>
      </c>
      <c r="D22" s="207" t="s">
        <v>645</v>
      </c>
      <c r="E22" s="207" t="s">
        <v>1023</v>
      </c>
      <c r="F22" s="208">
        <v>0</v>
      </c>
      <c r="G22" s="211" t="s">
        <v>1462</v>
      </c>
      <c r="H22" s="164" t="s">
        <v>1528</v>
      </c>
      <c r="I22" s="163" t="s">
        <v>88</v>
      </c>
      <c r="J22" s="211" t="s">
        <v>1044</v>
      </c>
      <c r="K22" s="164" t="s">
        <v>1117</v>
      </c>
      <c r="L22" s="163" t="s">
        <v>1117</v>
      </c>
      <c r="M22" s="211" t="s">
        <v>1595</v>
      </c>
      <c r="N22" s="163">
        <v>2</v>
      </c>
      <c r="O22" s="163">
        <v>3</v>
      </c>
      <c r="P22" s="163">
        <f t="shared" si="7"/>
        <v>6</v>
      </c>
      <c r="Q22" s="164" t="str">
        <f t="shared" si="8"/>
        <v>Medio</v>
      </c>
      <c r="R22" s="163">
        <v>25</v>
      </c>
      <c r="S22" s="163">
        <f t="shared" si="9"/>
        <v>150</v>
      </c>
      <c r="T22" s="165" t="str">
        <f t="shared" si="10"/>
        <v>II</v>
      </c>
      <c r="U22" s="164" t="str">
        <f t="shared" si="5"/>
        <v>Aceptable con Control Especifico</v>
      </c>
      <c r="V22" s="164"/>
      <c r="W22" s="222"/>
      <c r="X22" s="164" t="str">
        <f t="shared" si="6"/>
        <v>Lesiones o enfermedades con incapacidad laboral temporal; pérdidas económicas leves.</v>
      </c>
      <c r="Y22" s="164" t="s">
        <v>79</v>
      </c>
      <c r="Z22" s="164" t="s">
        <v>1156</v>
      </c>
      <c r="AA22" s="164" t="s">
        <v>1156</v>
      </c>
      <c r="AB22" s="164" t="s">
        <v>1156</v>
      </c>
      <c r="AC22" s="164" t="s">
        <v>1164</v>
      </c>
      <c r="AD22" s="164" t="s">
        <v>1156</v>
      </c>
    </row>
    <row r="23" spans="1:30" ht="177" customHeight="1">
      <c r="A23" s="207" t="s">
        <v>613</v>
      </c>
      <c r="B23" s="207" t="s">
        <v>1024</v>
      </c>
      <c r="C23" s="207" t="s">
        <v>704</v>
      </c>
      <c r="D23" s="207" t="s">
        <v>645</v>
      </c>
      <c r="E23" s="207" t="s">
        <v>1023</v>
      </c>
      <c r="F23" s="208">
        <v>0</v>
      </c>
      <c r="G23" s="211" t="s">
        <v>1463</v>
      </c>
      <c r="H23" s="164" t="s">
        <v>1529</v>
      </c>
      <c r="I23" s="163" t="s">
        <v>88</v>
      </c>
      <c r="J23" s="211" t="s">
        <v>1044</v>
      </c>
      <c r="K23" s="164" t="s">
        <v>1117</v>
      </c>
      <c r="L23" s="163" t="s">
        <v>1117</v>
      </c>
      <c r="M23" s="211" t="s">
        <v>1595</v>
      </c>
      <c r="N23" s="163">
        <v>2</v>
      </c>
      <c r="O23" s="163">
        <v>3</v>
      </c>
      <c r="P23" s="163">
        <f t="shared" si="7"/>
        <v>6</v>
      </c>
      <c r="Q23" s="164" t="str">
        <f t="shared" si="8"/>
        <v>Medio</v>
      </c>
      <c r="R23" s="163">
        <v>25</v>
      </c>
      <c r="S23" s="163">
        <f t="shared" si="9"/>
        <v>150</v>
      </c>
      <c r="T23" s="165" t="str">
        <f t="shared" si="10"/>
        <v>II</v>
      </c>
      <c r="U23" s="164" t="str">
        <f t="shared" si="5"/>
        <v>Aceptable con Control Especifico</v>
      </c>
      <c r="V23" s="164"/>
      <c r="W23" s="222"/>
      <c r="X23" s="164" t="str">
        <f t="shared" si="6"/>
        <v>Lesiones o enfermedades con incapacidad laboral temporal; pérdidas económicas leves.</v>
      </c>
      <c r="Y23" s="164" t="s">
        <v>79</v>
      </c>
      <c r="Z23" s="164" t="s">
        <v>1156</v>
      </c>
      <c r="AA23" s="164" t="s">
        <v>1156</v>
      </c>
      <c r="AB23" s="164" t="s">
        <v>1156</v>
      </c>
      <c r="AC23" s="164" t="s">
        <v>1164</v>
      </c>
      <c r="AD23" s="164" t="s">
        <v>1156</v>
      </c>
    </row>
    <row r="24" spans="1:30" ht="177" customHeight="1">
      <c r="A24" s="207" t="s">
        <v>613</v>
      </c>
      <c r="B24" s="207" t="s">
        <v>1024</v>
      </c>
      <c r="C24" s="207" t="s">
        <v>704</v>
      </c>
      <c r="D24" s="207" t="s">
        <v>645</v>
      </c>
      <c r="E24" s="207" t="s">
        <v>1023</v>
      </c>
      <c r="F24" s="208">
        <v>0</v>
      </c>
      <c r="G24" s="211" t="s">
        <v>1464</v>
      </c>
      <c r="H24" s="164" t="s">
        <v>1482</v>
      </c>
      <c r="I24" s="163" t="s">
        <v>88</v>
      </c>
      <c r="J24" s="211" t="s">
        <v>1074</v>
      </c>
      <c r="K24" s="164" t="s">
        <v>1117</v>
      </c>
      <c r="L24" s="163" t="s">
        <v>1117</v>
      </c>
      <c r="M24" s="211" t="s">
        <v>1595</v>
      </c>
      <c r="N24" s="163">
        <v>2</v>
      </c>
      <c r="O24" s="163">
        <v>1</v>
      </c>
      <c r="P24" s="163">
        <f t="shared" si="7"/>
        <v>2</v>
      </c>
      <c r="Q24" s="164" t="str">
        <f t="shared" si="8"/>
        <v>Bajo</v>
      </c>
      <c r="R24" s="163">
        <v>60</v>
      </c>
      <c r="S24" s="163">
        <f t="shared" si="9"/>
        <v>120</v>
      </c>
      <c r="T24" s="165" t="str">
        <f t="shared" si="10"/>
        <v>III</v>
      </c>
      <c r="U24" s="164" t="str">
        <f t="shared" si="5"/>
        <v>Mejorable</v>
      </c>
      <c r="V24" s="164"/>
      <c r="W24" s="222"/>
      <c r="X24" s="164" t="str">
        <f t="shared" si="6"/>
        <v>Lesiones o enfermedades graves irreparables (Incapacidad permanente parcial o invalidez); pérdidas económicas altas.</v>
      </c>
      <c r="Y24" s="164" t="s">
        <v>79</v>
      </c>
      <c r="Z24" s="164" t="s">
        <v>1156</v>
      </c>
      <c r="AA24" s="164" t="s">
        <v>1156</v>
      </c>
      <c r="AB24" s="164" t="s">
        <v>1156</v>
      </c>
      <c r="AC24" s="164" t="s">
        <v>1165</v>
      </c>
      <c r="AD24" s="164" t="s">
        <v>1156</v>
      </c>
    </row>
    <row r="25" spans="1:30" ht="177" customHeight="1">
      <c r="A25" s="207" t="s">
        <v>613</v>
      </c>
      <c r="B25" s="207" t="s">
        <v>1024</v>
      </c>
      <c r="C25" s="207" t="s">
        <v>704</v>
      </c>
      <c r="D25" s="207" t="s">
        <v>645</v>
      </c>
      <c r="E25" s="207" t="s">
        <v>1023</v>
      </c>
      <c r="F25" s="208">
        <v>0</v>
      </c>
      <c r="G25" s="211" t="s">
        <v>1465</v>
      </c>
      <c r="H25" s="164" t="s">
        <v>1483</v>
      </c>
      <c r="I25" s="163" t="s">
        <v>88</v>
      </c>
      <c r="J25" s="211" t="s">
        <v>1074</v>
      </c>
      <c r="K25" s="164" t="s">
        <v>1117</v>
      </c>
      <c r="L25" s="163" t="s">
        <v>1117</v>
      </c>
      <c r="M25" s="211" t="s">
        <v>1595</v>
      </c>
      <c r="N25" s="163">
        <v>2</v>
      </c>
      <c r="O25" s="163">
        <v>1</v>
      </c>
      <c r="P25" s="163">
        <f t="shared" si="7"/>
        <v>2</v>
      </c>
      <c r="Q25" s="164" t="str">
        <f t="shared" si="8"/>
        <v>Bajo</v>
      </c>
      <c r="R25" s="163">
        <v>60</v>
      </c>
      <c r="S25" s="163">
        <f t="shared" si="9"/>
        <v>120</v>
      </c>
      <c r="T25" s="165" t="str">
        <f t="shared" si="10"/>
        <v>III</v>
      </c>
      <c r="U25" s="164" t="str">
        <f t="shared" si="5"/>
        <v>Mejorable</v>
      </c>
      <c r="V25" s="164"/>
      <c r="W25" s="222"/>
      <c r="X25" s="164" t="str">
        <f t="shared" si="6"/>
        <v>Lesiones o enfermedades graves irreparables (Incapacidad permanente parcial o invalidez); pérdidas económicas altas.</v>
      </c>
      <c r="Y25" s="164" t="s">
        <v>79</v>
      </c>
      <c r="Z25" s="164" t="s">
        <v>1119</v>
      </c>
      <c r="AA25" s="164" t="s">
        <v>1119</v>
      </c>
      <c r="AB25" s="164" t="s">
        <v>1156</v>
      </c>
      <c r="AC25" s="164" t="s">
        <v>1166</v>
      </c>
      <c r="AD25" s="164" t="s">
        <v>1156</v>
      </c>
    </row>
    <row r="26" spans="1:30" ht="177" customHeight="1">
      <c r="A26" s="207" t="s">
        <v>613</v>
      </c>
      <c r="B26" s="207" t="s">
        <v>1024</v>
      </c>
      <c r="C26" s="207" t="s">
        <v>704</v>
      </c>
      <c r="D26" s="207" t="s">
        <v>645</v>
      </c>
      <c r="E26" s="207" t="s">
        <v>1023</v>
      </c>
      <c r="F26" s="208">
        <v>0</v>
      </c>
      <c r="G26" s="211" t="s">
        <v>1525</v>
      </c>
      <c r="H26" s="164" t="s">
        <v>528</v>
      </c>
      <c r="I26" s="163" t="s">
        <v>89</v>
      </c>
      <c r="J26" s="211" t="s">
        <v>1100</v>
      </c>
      <c r="K26" s="164" t="s">
        <v>628</v>
      </c>
      <c r="L26" s="164" t="s">
        <v>697</v>
      </c>
      <c r="M26" s="164" t="s">
        <v>702</v>
      </c>
      <c r="N26" s="163">
        <v>2</v>
      </c>
      <c r="O26" s="163">
        <v>1</v>
      </c>
      <c r="P26" s="163">
        <f t="shared" si="7"/>
        <v>2</v>
      </c>
      <c r="Q26" s="164" t="str">
        <f t="shared" si="8"/>
        <v>Bajo</v>
      </c>
      <c r="R26" s="163">
        <v>60</v>
      </c>
      <c r="S26" s="163">
        <f t="shared" si="9"/>
        <v>120</v>
      </c>
      <c r="T26" s="165" t="str">
        <f t="shared" si="10"/>
        <v>III</v>
      </c>
      <c r="U26" s="164" t="str">
        <f t="shared" si="5"/>
        <v>Mejorable</v>
      </c>
      <c r="V26" s="164"/>
      <c r="W26" s="222"/>
      <c r="X26" s="164" t="str">
        <f t="shared" si="6"/>
        <v>Lesiones o enfermedades graves irreparables (Incapacidad permanente parcial o invalidez); pérdidas económicas altas.</v>
      </c>
      <c r="Y26" s="164" t="s">
        <v>79</v>
      </c>
      <c r="Z26" s="164" t="s">
        <v>1119</v>
      </c>
      <c r="AA26" s="164" t="s">
        <v>1119</v>
      </c>
      <c r="AB26" s="164" t="s">
        <v>1153</v>
      </c>
      <c r="AC26" s="164" t="s">
        <v>1154</v>
      </c>
      <c r="AD26" s="164" t="s">
        <v>1119</v>
      </c>
    </row>
    <row r="27" spans="1:30" ht="177" customHeight="1">
      <c r="A27" s="207" t="s">
        <v>613</v>
      </c>
      <c r="B27" s="207" t="s">
        <v>1024</v>
      </c>
      <c r="C27" s="207" t="s">
        <v>704</v>
      </c>
      <c r="D27" s="207" t="s">
        <v>645</v>
      </c>
      <c r="E27" s="207" t="s">
        <v>1023</v>
      </c>
      <c r="F27" s="208">
        <v>0</v>
      </c>
      <c r="G27" s="211" t="s">
        <v>1525</v>
      </c>
      <c r="H27" s="164" t="s">
        <v>537</v>
      </c>
      <c r="I27" s="163" t="s">
        <v>89</v>
      </c>
      <c r="J27" s="211" t="s">
        <v>1101</v>
      </c>
      <c r="K27" s="164" t="s">
        <v>628</v>
      </c>
      <c r="L27" s="164" t="s">
        <v>697</v>
      </c>
      <c r="M27" s="164" t="s">
        <v>702</v>
      </c>
      <c r="N27" s="163">
        <v>6</v>
      </c>
      <c r="O27" s="163">
        <v>1</v>
      </c>
      <c r="P27" s="163">
        <f t="shared" si="7"/>
        <v>6</v>
      </c>
      <c r="Q27" s="164" t="str">
        <f t="shared" si="8"/>
        <v>Medio</v>
      </c>
      <c r="R27" s="163">
        <v>60</v>
      </c>
      <c r="S27" s="163">
        <f t="shared" si="9"/>
        <v>360</v>
      </c>
      <c r="T27" s="165" t="str">
        <f t="shared" si="10"/>
        <v>II</v>
      </c>
      <c r="U27" s="164" t="str">
        <f t="shared" si="5"/>
        <v>Aceptable con Control Especifico</v>
      </c>
      <c r="V27" s="164"/>
      <c r="W27" s="222"/>
      <c r="X27" s="164" t="str">
        <f t="shared" si="6"/>
        <v>Lesiones o enfermedades graves irreparables (Incapacidad permanente parcial o invalidez); pérdidas económicas altas.</v>
      </c>
      <c r="Y27" s="164" t="s">
        <v>79</v>
      </c>
      <c r="Z27" s="164" t="s">
        <v>1119</v>
      </c>
      <c r="AA27" s="164" t="s">
        <v>1119</v>
      </c>
      <c r="AB27" s="164" t="s">
        <v>1153</v>
      </c>
      <c r="AC27" s="164" t="s">
        <v>1154</v>
      </c>
      <c r="AD27" s="164" t="s">
        <v>1119</v>
      </c>
    </row>
  </sheetData>
  <autoFilter ref="A8:AC27"/>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16">
    <cfRule type="cellIs" dxfId="132" priority="11" stopIfTrue="1" operator="equal">
      <formula>"MEDIO"</formula>
    </cfRule>
    <cfRule type="cellIs" dxfId="131" priority="12" stopIfTrue="1" operator="equal">
      <formula>"BAJO"</formula>
    </cfRule>
  </conditionalFormatting>
  <conditionalFormatting sqref="Q9:Q17">
    <cfRule type="cellIs" dxfId="130" priority="10" stopIfTrue="1" operator="equal">
      <formula>"ALTO"</formula>
    </cfRule>
  </conditionalFormatting>
  <conditionalFormatting sqref="Q9:Q27">
    <cfRule type="cellIs" dxfId="129" priority="9" stopIfTrue="1" operator="equal">
      <formula>"MUY ALTO"</formula>
    </cfRule>
  </conditionalFormatting>
  <conditionalFormatting sqref="Q17:Q27">
    <cfRule type="cellIs" dxfId="128" priority="23" stopIfTrue="1" operator="equal">
      <formula>"MEDIO"</formula>
    </cfRule>
    <cfRule type="cellIs" dxfId="127" priority="24" stopIfTrue="1" operator="equal">
      <formula>"BAJO"</formula>
    </cfRule>
  </conditionalFormatting>
  <conditionalFormatting sqref="Q18:Q27">
    <cfRule type="cellIs" dxfId="126" priority="22" stopIfTrue="1" operator="equal">
      <formula>"ALTO"</formula>
    </cfRule>
  </conditionalFormatting>
  <conditionalFormatting sqref="T9:T27">
    <cfRule type="cellIs" dxfId="125" priority="5" stopIfTrue="1" operator="equal">
      <formula>"IV"</formula>
    </cfRule>
    <cfRule type="cellIs" dxfId="124" priority="6" stopIfTrue="1" operator="equal">
      <formula>"I"</formula>
    </cfRule>
    <cfRule type="cellIs" dxfId="123" priority="7" stopIfTrue="1" operator="equal">
      <formula>"II"</formula>
    </cfRule>
    <cfRule type="cellIs" dxfId="122" priority="8" stopIfTrue="1" operator="equal">
      <formula>"III"</formula>
    </cfRule>
  </conditionalFormatting>
  <conditionalFormatting sqref="U9:U27">
    <cfRule type="cellIs" dxfId="121" priority="217" stopIfTrue="1" operator="equal">
      <formula>"Mejorable, Mejorar el control existente"</formula>
    </cfRule>
    <cfRule type="cellIs" dxfId="120" priority="218" stopIfTrue="1" operator="equal">
      <formula>"No Aceptable o Aceptable con control especifico, Corregir o adoptar medidas de control "</formula>
    </cfRule>
    <cfRule type="cellIs" dxfId="119" priority="219" stopIfTrue="1" operator="equal">
      <formula>"Aceptable, No intervenir, salvo que un análisis más preciso lo justifique"</formula>
    </cfRule>
    <cfRule type="cellIs" dxfId="118" priority="220" stopIfTrue="1" operator="equal">
      <formula>"No Aceptable, Situación crítica, corrección urgente"</formula>
    </cfRule>
  </conditionalFormatting>
  <dataValidations count="6">
    <dataValidation type="list" allowBlank="1" showInputMessage="1" showErrorMessage="1" sqref="N10">
      <formula1>"1, 2, 6, 10"</formula1>
    </dataValidation>
    <dataValidation type="list" allowBlank="1" showInputMessage="1" showErrorMessage="1" sqref="F9:F27">
      <formula1>"0, 1"</formula1>
    </dataValidation>
    <dataValidation type="list" allowBlank="1" showInputMessage="1" showErrorMessage="1" sqref="I9:I25">
      <formula1>"Enfermedad Laboral., Accidente de Trabajo."</formula1>
    </dataValidation>
    <dataValidation type="list" allowBlank="1" showInputMessage="1" showErrorMessage="1" sqref="N9 N11:N27">
      <formula1>"0,1, 2, 6, 10"</formula1>
    </dataValidation>
    <dataValidation type="list" allowBlank="1" showInputMessage="1" showErrorMessage="1" sqref="O9:O17">
      <formula1>"1, 2, 3, 4"</formula1>
    </dataValidation>
    <dataValidation type="list" allowBlank="1" showInputMessage="1" showErrorMessage="1" sqref="R9:R17">
      <formula1>"10, 25, 60, 100"</formula1>
    </dataValidation>
  </dataValidations>
  <pageMargins left="0.63" right="0.49" top="0.49" bottom="0.74803149606299213" header="0.19" footer="0.26"/>
  <pageSetup scale="2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IV27"/>
  <sheetViews>
    <sheetView showGridLines="0" zoomScale="60" zoomScaleNormal="60" zoomScaleSheetLayoutView="50" workbookViewId="0">
      <pane xSplit="9" ySplit="8" topLeftCell="M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12.5703125" style="54" hidden="1" customWidth="1"/>
    <col min="23" max="23" width="19.7109375" style="55" hidden="1" customWidth="1"/>
    <col min="24" max="24" width="16.7109375" style="55" customWidth="1"/>
    <col min="25" max="25" width="14.28515625" style="46" customWidth="1"/>
    <col min="26" max="26" width="13.7109375" style="46" customWidth="1"/>
    <col min="27" max="27" width="40.7109375" style="46" customWidth="1"/>
    <col min="28" max="28" width="40.85546875" style="46" customWidth="1"/>
    <col min="29" max="29" width="25.140625" style="46" customWidth="1"/>
    <col min="30" max="30" width="12.28515625" style="46" customWidth="1"/>
    <col min="31" max="16384" width="9.140625" style="46"/>
  </cols>
  <sheetData>
    <row r="1" spans="1:256"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56"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56"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56"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56" s="79" customFormat="1" ht="17.25">
      <c r="A5" s="380"/>
      <c r="B5" s="380"/>
      <c r="C5" s="374" t="s">
        <v>97</v>
      </c>
      <c r="D5" s="374"/>
      <c r="E5" s="374"/>
      <c r="F5" s="374"/>
      <c r="G5" s="374"/>
      <c r="H5" s="374"/>
      <c r="I5" s="374"/>
      <c r="J5" s="370">
        <v>6</v>
      </c>
      <c r="K5" s="370"/>
      <c r="L5" s="370"/>
      <c r="M5" s="370"/>
      <c r="N5" s="370"/>
      <c r="O5" s="370"/>
      <c r="P5" s="370"/>
      <c r="Q5" s="370"/>
      <c r="R5" s="371">
        <v>46213</v>
      </c>
      <c r="S5" s="370"/>
      <c r="T5" s="370"/>
      <c r="U5" s="370"/>
      <c r="V5" s="370"/>
      <c r="W5" s="370"/>
      <c r="X5" s="370"/>
      <c r="Y5" s="374" t="s">
        <v>1663</v>
      </c>
      <c r="Z5" s="374"/>
      <c r="AA5" s="373"/>
      <c r="AB5" s="373"/>
      <c r="AC5" s="373"/>
      <c r="AD5" s="373"/>
    </row>
    <row r="6" spans="1:256" s="79" customFormat="1" ht="17.45" customHeight="1">
      <c r="A6" s="377" t="s">
        <v>1596</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56" s="232" customFormat="1" ht="30">
      <c r="A7" s="236" t="s">
        <v>622</v>
      </c>
      <c r="B7" s="236" t="s">
        <v>623</v>
      </c>
      <c r="C7" s="236" t="s">
        <v>55</v>
      </c>
      <c r="D7" s="236" t="s">
        <v>80</v>
      </c>
      <c r="E7" s="236" t="s">
        <v>56</v>
      </c>
      <c r="F7" s="236" t="s">
        <v>57</v>
      </c>
      <c r="G7" s="375" t="s">
        <v>81</v>
      </c>
      <c r="H7" s="375"/>
      <c r="I7" s="375" t="s">
        <v>58</v>
      </c>
      <c r="J7" s="375"/>
      <c r="K7" s="375" t="s">
        <v>59</v>
      </c>
      <c r="L7" s="375"/>
      <c r="M7" s="375"/>
      <c r="N7" s="375" t="s">
        <v>82</v>
      </c>
      <c r="O7" s="375"/>
      <c r="P7" s="375"/>
      <c r="Q7" s="375"/>
      <c r="R7" s="375"/>
      <c r="S7" s="375"/>
      <c r="T7" s="375"/>
      <c r="U7" s="236" t="s">
        <v>60</v>
      </c>
      <c r="V7" s="375" t="s">
        <v>61</v>
      </c>
      <c r="W7" s="375"/>
      <c r="X7" s="375"/>
      <c r="Y7" s="340" t="s">
        <v>83</v>
      </c>
      <c r="Z7" s="340"/>
      <c r="AA7" s="340"/>
      <c r="AB7" s="340"/>
      <c r="AC7" s="340"/>
      <c r="AD7" s="340"/>
    </row>
    <row r="8" spans="1:256" s="148" customFormat="1" ht="21.2"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26" t="s">
        <v>87</v>
      </c>
      <c r="W8" s="226" t="s">
        <v>1587</v>
      </c>
      <c r="X8" s="212" t="s">
        <v>2</v>
      </c>
      <c r="Y8" s="212" t="s">
        <v>73</v>
      </c>
      <c r="Z8" s="212" t="s">
        <v>74</v>
      </c>
      <c r="AA8" s="212" t="s">
        <v>75</v>
      </c>
      <c r="AB8" s="212" t="s">
        <v>76</v>
      </c>
      <c r="AC8" s="212" t="s">
        <v>77</v>
      </c>
      <c r="AD8" s="212" t="s">
        <v>0</v>
      </c>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row>
    <row r="9" spans="1:256" s="71" customFormat="1" ht="153" customHeight="1">
      <c r="A9" s="207" t="s">
        <v>613</v>
      </c>
      <c r="B9" s="207" t="s">
        <v>1018</v>
      </c>
      <c r="C9" s="207" t="s">
        <v>704</v>
      </c>
      <c r="D9" s="207" t="s">
        <v>831</v>
      </c>
      <c r="E9" s="207" t="s">
        <v>1020</v>
      </c>
      <c r="F9" s="208">
        <v>1</v>
      </c>
      <c r="G9" s="209" t="s">
        <v>39</v>
      </c>
      <c r="H9" s="207" t="s">
        <v>827</v>
      </c>
      <c r="I9" s="208" t="s">
        <v>88</v>
      </c>
      <c r="J9" s="207" t="s">
        <v>1019</v>
      </c>
      <c r="K9" s="207" t="s">
        <v>951</v>
      </c>
      <c r="L9" s="207" t="s">
        <v>834</v>
      </c>
      <c r="M9" s="164" t="s">
        <v>1021</v>
      </c>
      <c r="N9" s="163">
        <v>6</v>
      </c>
      <c r="O9" s="163">
        <v>2</v>
      </c>
      <c r="P9" s="163">
        <f t="shared" ref="P9:P14" si="0">+N9*O9</f>
        <v>12</v>
      </c>
      <c r="Q9" s="164" t="str">
        <f t="shared" ref="Q9:Q17" si="1">IF(AND(P9&gt;=0,P9&lt;=4),"Bajo",IF(AND(P9&gt;=6,P9&lt;=8),"Medio",IF(AND(P9&gt;=10,P9&lt;=20),"Alto",IF(AND(P9&gt;=24,P9&lt;=40),"Muy alto"))))</f>
        <v>Alto</v>
      </c>
      <c r="R9" s="163">
        <v>25</v>
      </c>
      <c r="S9" s="163">
        <f t="shared" ref="S9:S14" si="2">+P9*R9</f>
        <v>300</v>
      </c>
      <c r="T9" s="165" t="str">
        <f t="shared" ref="T9:T17" si="3">IF(AND(S9&gt;=600,S9&lt;=4000),"I",IF(AND(S9&gt;=150,S9&lt;=500),"II",IF(AND(S9&gt;=40,S9&lt;=120),"III",IF(AND(S9&gt;=0,S9&lt;=39),"IV"))))</f>
        <v>II</v>
      </c>
      <c r="U9" s="164" t="str">
        <f>IF(AND(S9&gt;=600,S9&lt;=4000),"No Aceptable",IF(AND(S9&gt;=150,S9&lt;=500),"Aceptable con Control Especifico",IF(AND(S9&gt;=40,S9&lt;=120),"Mejorable",IF(AND(S9&gt;=0,S9&lt;=39),"Aceptable",))))</f>
        <v>Aceptable con Control Especifico</v>
      </c>
      <c r="V9" s="207"/>
      <c r="W9" s="229"/>
      <c r="X9" s="207" t="str">
        <f t="shared" ref="X9:X14" si="4">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con incapacidad laboral temporal; pérdidas económicas leves.</v>
      </c>
      <c r="Y9" s="207" t="s">
        <v>79</v>
      </c>
      <c r="Z9" s="207" t="s">
        <v>1156</v>
      </c>
      <c r="AA9" s="207" t="s">
        <v>1375</v>
      </c>
      <c r="AB9" s="207" t="s">
        <v>1367</v>
      </c>
      <c r="AC9" s="207" t="s">
        <v>1374</v>
      </c>
      <c r="AD9" s="207" t="s">
        <v>1370</v>
      </c>
    </row>
    <row r="10" spans="1:256" ht="146.25" customHeight="1">
      <c r="A10" s="207" t="s">
        <v>613</v>
      </c>
      <c r="B10" s="207" t="s">
        <v>1018</v>
      </c>
      <c r="C10" s="207" t="s">
        <v>704</v>
      </c>
      <c r="D10" s="207" t="s">
        <v>831</v>
      </c>
      <c r="E10" s="207" t="s">
        <v>1020</v>
      </c>
      <c r="F10" s="208">
        <v>1</v>
      </c>
      <c r="G10" s="209" t="s">
        <v>733</v>
      </c>
      <c r="H10" s="207" t="s">
        <v>741</v>
      </c>
      <c r="I10" s="208" t="s">
        <v>89</v>
      </c>
      <c r="J10" s="207" t="s">
        <v>748</v>
      </c>
      <c r="K10" s="207" t="s">
        <v>753</v>
      </c>
      <c r="L10" s="207" t="s">
        <v>1000</v>
      </c>
      <c r="M10" s="164" t="s">
        <v>1001</v>
      </c>
      <c r="N10" s="163">
        <v>2</v>
      </c>
      <c r="O10" s="163">
        <v>4</v>
      </c>
      <c r="P10" s="163">
        <f t="shared" si="0"/>
        <v>8</v>
      </c>
      <c r="Q10" s="164" t="str">
        <f t="shared" si="1"/>
        <v>Medio</v>
      </c>
      <c r="R10" s="163">
        <v>25</v>
      </c>
      <c r="S10" s="163">
        <f t="shared" si="2"/>
        <v>200</v>
      </c>
      <c r="T10" s="165" t="str">
        <f t="shared" si="3"/>
        <v>II</v>
      </c>
      <c r="U10" s="164" t="str">
        <f t="shared" ref="U10:U27" si="5">IF(AND(S10&gt;=600,S10&lt;=4000),"No Aceptable",IF(AND(S10&gt;=150,S10&lt;=500),"Aceptable con Control Especifico",IF(AND(S10&gt;=40,S10&lt;=120),"Mejorable",IF(AND(S10&gt;=0,S10&lt;=39),"Aceptable",))))</f>
        <v>Aceptable con Control Especifico</v>
      </c>
      <c r="V10" s="207"/>
      <c r="W10" s="222"/>
      <c r="X10" s="207" t="str">
        <f t="shared" si="4"/>
        <v>Lesiones o enfermedades con incapacidad laboral temporal; pérdidas económicas leves.</v>
      </c>
      <c r="Y10" s="207" t="s">
        <v>79</v>
      </c>
      <c r="Z10" s="207" t="s">
        <v>1156</v>
      </c>
      <c r="AA10" s="207" t="s">
        <v>1156</v>
      </c>
      <c r="AB10" s="207" t="s">
        <v>1156</v>
      </c>
      <c r="AC10" s="207" t="s">
        <v>1205</v>
      </c>
      <c r="AD10" s="207" t="s">
        <v>1201</v>
      </c>
    </row>
    <row r="11" spans="1:256" ht="146.25" customHeight="1">
      <c r="A11" s="207" t="s">
        <v>613</v>
      </c>
      <c r="B11" s="207" t="s">
        <v>1018</v>
      </c>
      <c r="C11" s="207" t="s">
        <v>704</v>
      </c>
      <c r="D11" s="207" t="s">
        <v>831</v>
      </c>
      <c r="E11" s="207" t="s">
        <v>1020</v>
      </c>
      <c r="F11" s="208">
        <v>1</v>
      </c>
      <c r="G11" s="209" t="s">
        <v>734</v>
      </c>
      <c r="H11" s="207" t="s">
        <v>744</v>
      </c>
      <c r="I11" s="208" t="s">
        <v>89</v>
      </c>
      <c r="J11" s="207" t="s">
        <v>748</v>
      </c>
      <c r="K11" s="207" t="s">
        <v>753</v>
      </c>
      <c r="L11" s="207" t="s">
        <v>1000</v>
      </c>
      <c r="M11" s="164" t="s">
        <v>1001</v>
      </c>
      <c r="N11" s="163">
        <v>2</v>
      </c>
      <c r="O11" s="163">
        <v>4</v>
      </c>
      <c r="P11" s="163">
        <f t="shared" si="0"/>
        <v>8</v>
      </c>
      <c r="Q11" s="164" t="str">
        <f t="shared" si="1"/>
        <v>Medio</v>
      </c>
      <c r="R11" s="163">
        <v>10</v>
      </c>
      <c r="S11" s="163">
        <f t="shared" si="2"/>
        <v>80</v>
      </c>
      <c r="T11" s="165" t="str">
        <f t="shared" si="3"/>
        <v>III</v>
      </c>
      <c r="U11" s="164" t="str">
        <f t="shared" si="5"/>
        <v>Mejorable</v>
      </c>
      <c r="V11" s="207"/>
      <c r="W11" s="222"/>
      <c r="X11" s="207" t="str">
        <f t="shared" si="4"/>
        <v>Lesiones o enfermedades que no requieren incapacidad; pérdidas económicas mínimas.</v>
      </c>
      <c r="Y11" s="207" t="s">
        <v>79</v>
      </c>
      <c r="Z11" s="207" t="s">
        <v>1156</v>
      </c>
      <c r="AA11" s="207" t="s">
        <v>1156</v>
      </c>
      <c r="AB11" s="207" t="s">
        <v>1156</v>
      </c>
      <c r="AC11" s="207" t="s">
        <v>1205</v>
      </c>
      <c r="AD11" s="207" t="s">
        <v>1201</v>
      </c>
    </row>
    <row r="12" spans="1:256" ht="146.25" customHeight="1">
      <c r="A12" s="207" t="s">
        <v>613</v>
      </c>
      <c r="B12" s="207" t="s">
        <v>1018</v>
      </c>
      <c r="C12" s="207" t="s">
        <v>704</v>
      </c>
      <c r="D12" s="207" t="s">
        <v>831</v>
      </c>
      <c r="E12" s="207" t="s">
        <v>1020</v>
      </c>
      <c r="F12" s="208">
        <v>1</v>
      </c>
      <c r="G12" s="209" t="s">
        <v>735</v>
      </c>
      <c r="H12" s="207" t="s">
        <v>745</v>
      </c>
      <c r="I12" s="208" t="s">
        <v>89</v>
      </c>
      <c r="J12" s="207" t="s">
        <v>748</v>
      </c>
      <c r="K12" s="207" t="s">
        <v>753</v>
      </c>
      <c r="L12" s="207" t="s">
        <v>1000</v>
      </c>
      <c r="M12" s="164" t="s">
        <v>1001</v>
      </c>
      <c r="N12" s="163">
        <v>2</v>
      </c>
      <c r="O12" s="163">
        <v>4</v>
      </c>
      <c r="P12" s="163">
        <f t="shared" si="0"/>
        <v>8</v>
      </c>
      <c r="Q12" s="164" t="str">
        <f t="shared" si="1"/>
        <v>Medio</v>
      </c>
      <c r="R12" s="163">
        <v>10</v>
      </c>
      <c r="S12" s="163">
        <f t="shared" si="2"/>
        <v>80</v>
      </c>
      <c r="T12" s="165" t="str">
        <f t="shared" si="3"/>
        <v>III</v>
      </c>
      <c r="U12" s="164" t="str">
        <f t="shared" si="5"/>
        <v>Mejorable</v>
      </c>
      <c r="V12" s="207"/>
      <c r="W12" s="222"/>
      <c r="X12" s="207" t="str">
        <f t="shared" si="4"/>
        <v>Lesiones o enfermedades que no requieren incapacidad; pérdidas económicas mínimas.</v>
      </c>
      <c r="Y12" s="207" t="s">
        <v>79</v>
      </c>
      <c r="Z12" s="207" t="s">
        <v>1156</v>
      </c>
      <c r="AA12" s="207" t="s">
        <v>1156</v>
      </c>
      <c r="AB12" s="207" t="s">
        <v>1156</v>
      </c>
      <c r="AC12" s="207" t="s">
        <v>1205</v>
      </c>
      <c r="AD12" s="207" t="s">
        <v>1201</v>
      </c>
    </row>
    <row r="13" spans="1:256" ht="146.25" customHeight="1">
      <c r="A13" s="207" t="s">
        <v>613</v>
      </c>
      <c r="B13" s="207" t="s">
        <v>1018</v>
      </c>
      <c r="C13" s="207" t="s">
        <v>704</v>
      </c>
      <c r="D13" s="207" t="s">
        <v>831</v>
      </c>
      <c r="E13" s="207" t="s">
        <v>1020</v>
      </c>
      <c r="F13" s="208">
        <v>1</v>
      </c>
      <c r="G13" s="209" t="s">
        <v>736</v>
      </c>
      <c r="H13" s="207" t="s">
        <v>741</v>
      </c>
      <c r="I13" s="208" t="s">
        <v>89</v>
      </c>
      <c r="J13" s="207" t="s">
        <v>748</v>
      </c>
      <c r="K13" s="207" t="s">
        <v>753</v>
      </c>
      <c r="L13" s="207" t="s">
        <v>1000</v>
      </c>
      <c r="M13" s="164" t="s">
        <v>1001</v>
      </c>
      <c r="N13" s="163">
        <v>2</v>
      </c>
      <c r="O13" s="163">
        <v>4</v>
      </c>
      <c r="P13" s="163">
        <f t="shared" si="0"/>
        <v>8</v>
      </c>
      <c r="Q13" s="164" t="str">
        <f t="shared" si="1"/>
        <v>Medio</v>
      </c>
      <c r="R13" s="163">
        <v>10</v>
      </c>
      <c r="S13" s="163">
        <f t="shared" si="2"/>
        <v>80</v>
      </c>
      <c r="T13" s="165" t="str">
        <f t="shared" si="3"/>
        <v>III</v>
      </c>
      <c r="U13" s="164" t="str">
        <f t="shared" si="5"/>
        <v>Mejorable</v>
      </c>
      <c r="V13" s="207"/>
      <c r="W13" s="222"/>
      <c r="X13" s="207" t="str">
        <f t="shared" si="4"/>
        <v>Lesiones o enfermedades que no requieren incapacidad; pérdidas económicas mínimas.</v>
      </c>
      <c r="Y13" s="207" t="s">
        <v>79</v>
      </c>
      <c r="Z13" s="207" t="s">
        <v>1156</v>
      </c>
      <c r="AA13" s="207" t="s">
        <v>1156</v>
      </c>
      <c r="AB13" s="207" t="s">
        <v>1156</v>
      </c>
      <c r="AC13" s="207" t="s">
        <v>1205</v>
      </c>
      <c r="AD13" s="207" t="s">
        <v>1201</v>
      </c>
    </row>
    <row r="14" spans="1:256" ht="146.25" customHeight="1">
      <c r="A14" s="207" t="s">
        <v>613</v>
      </c>
      <c r="B14" s="207" t="s">
        <v>1018</v>
      </c>
      <c r="C14" s="207" t="s">
        <v>704</v>
      </c>
      <c r="D14" s="207" t="s">
        <v>831</v>
      </c>
      <c r="E14" s="207" t="s">
        <v>1020</v>
      </c>
      <c r="F14" s="208">
        <v>1</v>
      </c>
      <c r="G14" s="209" t="s">
        <v>737</v>
      </c>
      <c r="H14" s="207" t="s">
        <v>746</v>
      </c>
      <c r="I14" s="208" t="s">
        <v>89</v>
      </c>
      <c r="J14" s="207" t="s">
        <v>748</v>
      </c>
      <c r="K14" s="207" t="s">
        <v>753</v>
      </c>
      <c r="L14" s="207" t="s">
        <v>1000</v>
      </c>
      <c r="M14" s="164" t="s">
        <v>1001</v>
      </c>
      <c r="N14" s="163">
        <v>2</v>
      </c>
      <c r="O14" s="163">
        <v>4</v>
      </c>
      <c r="P14" s="163">
        <f t="shared" si="0"/>
        <v>8</v>
      </c>
      <c r="Q14" s="164" t="str">
        <f t="shared" si="1"/>
        <v>Medio</v>
      </c>
      <c r="R14" s="163">
        <v>10</v>
      </c>
      <c r="S14" s="163">
        <f t="shared" si="2"/>
        <v>80</v>
      </c>
      <c r="T14" s="165" t="str">
        <f t="shared" si="3"/>
        <v>III</v>
      </c>
      <c r="U14" s="164" t="str">
        <f t="shared" si="5"/>
        <v>Mejorable</v>
      </c>
      <c r="V14" s="207"/>
      <c r="W14" s="222"/>
      <c r="X14" s="207" t="str">
        <f t="shared" si="4"/>
        <v>Lesiones o enfermedades que no requieren incapacidad; pérdidas económicas mínimas.</v>
      </c>
      <c r="Y14" s="207" t="s">
        <v>79</v>
      </c>
      <c r="Z14" s="207" t="s">
        <v>1156</v>
      </c>
      <c r="AA14" s="207" t="s">
        <v>1156</v>
      </c>
      <c r="AB14" s="207" t="s">
        <v>1156</v>
      </c>
      <c r="AC14" s="207" t="s">
        <v>1205</v>
      </c>
      <c r="AD14" s="207" t="s">
        <v>1201</v>
      </c>
    </row>
    <row r="15" spans="1:256" ht="146.25" customHeight="1">
      <c r="A15" s="207" t="s">
        <v>613</v>
      </c>
      <c r="B15" s="207" t="s">
        <v>1018</v>
      </c>
      <c r="C15" s="207" t="s">
        <v>704</v>
      </c>
      <c r="D15" s="207" t="s">
        <v>831</v>
      </c>
      <c r="E15" s="207" t="s">
        <v>1020</v>
      </c>
      <c r="F15" s="208">
        <v>1</v>
      </c>
      <c r="G15" s="209" t="s">
        <v>1542</v>
      </c>
      <c r="H15" s="207" t="s">
        <v>1531</v>
      </c>
      <c r="I15" s="208" t="s">
        <v>89</v>
      </c>
      <c r="J15" s="207" t="s">
        <v>1530</v>
      </c>
      <c r="K15" s="207" t="s">
        <v>1192</v>
      </c>
      <c r="L15" s="207" t="s">
        <v>1193</v>
      </c>
      <c r="M15" s="164" t="s">
        <v>690</v>
      </c>
      <c r="N15" s="163">
        <v>6</v>
      </c>
      <c r="O15" s="163">
        <v>1</v>
      </c>
      <c r="P15" s="163">
        <f>N15*O15</f>
        <v>6</v>
      </c>
      <c r="Q15" s="164" t="str">
        <f t="shared" si="1"/>
        <v>Medio</v>
      </c>
      <c r="R15" s="163">
        <v>60</v>
      </c>
      <c r="S15" s="163">
        <f>P15*R15</f>
        <v>360</v>
      </c>
      <c r="T15" s="165" t="str">
        <f t="shared" si="3"/>
        <v>II</v>
      </c>
      <c r="U15" s="164" t="str">
        <f t="shared" si="5"/>
        <v>Aceptable con Control Especifico</v>
      </c>
      <c r="V15" s="207" t="s">
        <v>1546</v>
      </c>
      <c r="W15" s="222"/>
      <c r="X15" s="207" t="str">
        <f>IF(R15=100,"Posible muerte, situación crítica o catastrófica; pérdidas económicas muy altas.",IF(R15=60,"Lesiones o enfermedades graves irreparables (Incapacidad permanente parcial o invalidez); pérdidas económicas altas.",IF(R15=25,"Lesiones o enfermedades con incapacidad laboral temporal; pérdidas económicas leves.",IF(R15=10,"Lesiones o enfermedades que no requieren incapacidad; pérdidas económicas mínimas.","ERROR"))))</f>
        <v>Lesiones o enfermedades graves irreparables (Incapacidad permanente parcial o invalidez); pérdidas económicas altas.</v>
      </c>
      <c r="Y15" s="207" t="s">
        <v>79</v>
      </c>
      <c r="Z15" s="207" t="s">
        <v>1119</v>
      </c>
      <c r="AA15" s="207" t="s">
        <v>1119</v>
      </c>
      <c r="AB15" s="207" t="s">
        <v>1532</v>
      </c>
      <c r="AC15" s="207" t="s">
        <v>1533</v>
      </c>
      <c r="AD15" s="207" t="s">
        <v>1156</v>
      </c>
    </row>
    <row r="16" spans="1:256" ht="146.25" customHeight="1">
      <c r="A16" s="207" t="s">
        <v>613</v>
      </c>
      <c r="B16" s="207" t="s">
        <v>1018</v>
      </c>
      <c r="C16" s="207" t="s">
        <v>704</v>
      </c>
      <c r="D16" s="207" t="s">
        <v>831</v>
      </c>
      <c r="E16" s="207" t="s">
        <v>1020</v>
      </c>
      <c r="F16" s="208">
        <v>1</v>
      </c>
      <c r="G16" s="209" t="s">
        <v>1014</v>
      </c>
      <c r="H16" s="207" t="s">
        <v>777</v>
      </c>
      <c r="I16" s="208" t="s">
        <v>89</v>
      </c>
      <c r="J16" s="207" t="s">
        <v>950</v>
      </c>
      <c r="K16" s="207" t="s">
        <v>1016</v>
      </c>
      <c r="L16" s="207" t="s">
        <v>1156</v>
      </c>
      <c r="M16" s="164" t="s">
        <v>1015</v>
      </c>
      <c r="N16" s="163">
        <v>6</v>
      </c>
      <c r="O16" s="163">
        <v>3</v>
      </c>
      <c r="P16" s="163">
        <f>+N16*O16</f>
        <v>18</v>
      </c>
      <c r="Q16" s="164" t="str">
        <f t="shared" si="1"/>
        <v>Alto</v>
      </c>
      <c r="R16" s="163">
        <v>25</v>
      </c>
      <c r="S16" s="163">
        <f>+P16*R16</f>
        <v>450</v>
      </c>
      <c r="T16" s="165" t="str">
        <f t="shared" si="3"/>
        <v>II</v>
      </c>
      <c r="U16" s="164" t="str">
        <f t="shared" si="5"/>
        <v>Aceptable con Control Especifico</v>
      </c>
      <c r="V16" s="207"/>
      <c r="W16" s="222"/>
      <c r="X16" s="207" t="str">
        <f t="shared" ref="X16:X27" si="6">IF(R16=100,"Posible muerte, situación crítica o catastrófica; pérdidas económicas muy altas.",IF(R16=60,"Lesiones o enfermedades graves irreparables (Incapacidad permanente parcial o invalidez); pérdidas económicas altas.",IF(R16=25,"Lesiones o enfermedades con incapacidad laboral temporal; pérdidas económicas leves.",IF(R16=10,"Lesiones o enfermedades que no requieren incapacidad; pérdidas económicas mínimas."))))</f>
        <v>Lesiones o enfermedades con incapacidad laboral temporal; pérdidas económicas leves.</v>
      </c>
      <c r="Y16" s="207" t="s">
        <v>79</v>
      </c>
      <c r="Z16" s="207" t="s">
        <v>1119</v>
      </c>
      <c r="AA16" s="207" t="s">
        <v>1119</v>
      </c>
      <c r="AB16" s="207" t="s">
        <v>1334</v>
      </c>
      <c r="AC16" s="207" t="s">
        <v>1330</v>
      </c>
      <c r="AD16" s="207" t="s">
        <v>1201</v>
      </c>
    </row>
    <row r="17" spans="1:30" ht="146.25" customHeight="1">
      <c r="A17" s="207" t="s">
        <v>613</v>
      </c>
      <c r="B17" s="207" t="s">
        <v>1018</v>
      </c>
      <c r="C17" s="207" t="s">
        <v>704</v>
      </c>
      <c r="D17" s="207" t="s">
        <v>831</v>
      </c>
      <c r="E17" s="207" t="s">
        <v>1020</v>
      </c>
      <c r="F17" s="208">
        <v>1</v>
      </c>
      <c r="G17" s="209" t="s">
        <v>1382</v>
      </c>
      <c r="H17" s="207" t="s">
        <v>867</v>
      </c>
      <c r="I17" s="208" t="s">
        <v>89</v>
      </c>
      <c r="J17" s="207" t="s">
        <v>879</v>
      </c>
      <c r="K17" s="207" t="s">
        <v>874</v>
      </c>
      <c r="L17" s="207" t="s">
        <v>1156</v>
      </c>
      <c r="M17" s="164" t="s">
        <v>875</v>
      </c>
      <c r="N17" s="163">
        <v>2</v>
      </c>
      <c r="O17" s="163">
        <v>3</v>
      </c>
      <c r="P17" s="163">
        <f>+N17*O17</f>
        <v>6</v>
      </c>
      <c r="Q17" s="164" t="str">
        <f t="shared" si="1"/>
        <v>Medio</v>
      </c>
      <c r="R17" s="163">
        <v>60</v>
      </c>
      <c r="S17" s="163">
        <f>+P17*R17</f>
        <v>360</v>
      </c>
      <c r="T17" s="165" t="str">
        <f t="shared" si="3"/>
        <v>II</v>
      </c>
      <c r="U17" s="164" t="str">
        <f>IF(AND(S17&gt;=600,S17&lt;=4000),"No Aceptable",IF(AND(S17&gt;=150,S17&lt;=500),"Aceptable con Control Especifico",IF(AND(S17&gt;=40,S17&lt;=120),"Mejorable",IF(AND(S17&gt;=0,S17&lt;=39),"Aceptable",))))</f>
        <v>Aceptable con Control Especifico</v>
      </c>
      <c r="V17" s="207"/>
      <c r="W17" s="222"/>
      <c r="X17" s="207" t="str">
        <f t="shared" si="6"/>
        <v>Lesiones o enfermedades graves irreparables (Incapacidad permanente parcial o invalidez); pérdidas económicas altas.</v>
      </c>
      <c r="Y17" s="207" t="s">
        <v>79</v>
      </c>
      <c r="Z17" s="207" t="s">
        <v>1156</v>
      </c>
      <c r="AA17" s="207" t="s">
        <v>1156</v>
      </c>
      <c r="AB17" s="207" t="s">
        <v>1349</v>
      </c>
      <c r="AC17" s="207" t="s">
        <v>1350</v>
      </c>
      <c r="AD17" s="207" t="s">
        <v>1358</v>
      </c>
    </row>
    <row r="18" spans="1:30" ht="146.25" customHeight="1">
      <c r="A18" s="207" t="s">
        <v>613</v>
      </c>
      <c r="B18" s="207" t="s">
        <v>1018</v>
      </c>
      <c r="C18" s="207" t="s">
        <v>704</v>
      </c>
      <c r="D18" s="207" t="s">
        <v>831</v>
      </c>
      <c r="E18" s="207" t="s">
        <v>1020</v>
      </c>
      <c r="F18" s="208">
        <v>1</v>
      </c>
      <c r="G18" s="211" t="s">
        <v>1458</v>
      </c>
      <c r="H18" s="164" t="s">
        <v>1452</v>
      </c>
      <c r="I18" s="163" t="s">
        <v>88</v>
      </c>
      <c r="J18" s="211" t="s">
        <v>1044</v>
      </c>
      <c r="K18" s="164" t="s">
        <v>1117</v>
      </c>
      <c r="L18" s="163" t="s">
        <v>1117</v>
      </c>
      <c r="M18" s="211" t="s">
        <v>1595</v>
      </c>
      <c r="N18" s="163">
        <v>2</v>
      </c>
      <c r="O18" s="163">
        <v>3</v>
      </c>
      <c r="P18" s="163">
        <f t="shared" ref="P18:P27" si="7">N18*O18</f>
        <v>6</v>
      </c>
      <c r="Q18" s="164" t="str">
        <f t="shared" ref="Q18:Q27" si="8">IF(AND(P18&gt;=0,P18&lt;=4),"Bajo",IF(AND(P18&gt;=6,P18&lt;=8),"Medio",IF(AND(P18&gt;=10,P18&lt;=20),"Alto",IF(AND(P18&gt;=24,P18&lt;=40),"Muy alto","ERROR"))))</f>
        <v>Medio</v>
      </c>
      <c r="R18" s="163">
        <v>25</v>
      </c>
      <c r="S18" s="163">
        <f t="shared" ref="S18:S27" si="9">P18*R18</f>
        <v>150</v>
      </c>
      <c r="T18" s="165" t="str">
        <f t="shared" ref="T18:T27" si="10">IF(AND(S18&gt;=600,S18&lt;=4000),"I",IF(AND(S18&gt;=150,S18&lt;=500),"II",IF(AND(S18&gt;=40,S18&lt;=120),"III",IF(AND(S18&gt;=0,S18&lt;=39),"IV","ERROR"))))</f>
        <v>II</v>
      </c>
      <c r="U18" s="164" t="str">
        <f t="shared" si="5"/>
        <v>Aceptable con Control Especifico</v>
      </c>
      <c r="V18" s="164"/>
      <c r="W18" s="222"/>
      <c r="X18" s="164" t="str">
        <f t="shared" si="6"/>
        <v>Lesiones o enfermedades con incapacidad laboral temporal; pérdidas económicas leves.</v>
      </c>
      <c r="Y18" s="164" t="s">
        <v>79</v>
      </c>
      <c r="Z18" s="164" t="s">
        <v>1156</v>
      </c>
      <c r="AA18" s="164" t="s">
        <v>1156</v>
      </c>
      <c r="AB18" s="164" t="s">
        <v>1156</v>
      </c>
      <c r="AC18" s="164" t="s">
        <v>1164</v>
      </c>
      <c r="AD18" s="164" t="s">
        <v>1156</v>
      </c>
    </row>
    <row r="19" spans="1:30" ht="146.25" customHeight="1">
      <c r="A19" s="207" t="s">
        <v>613</v>
      </c>
      <c r="B19" s="207" t="s">
        <v>1018</v>
      </c>
      <c r="C19" s="207" t="s">
        <v>704</v>
      </c>
      <c r="D19" s="207" t="s">
        <v>831</v>
      </c>
      <c r="E19" s="207" t="s">
        <v>1020</v>
      </c>
      <c r="F19" s="208">
        <v>1</v>
      </c>
      <c r="G19" s="211" t="s">
        <v>1459</v>
      </c>
      <c r="H19" s="164" t="s">
        <v>1453</v>
      </c>
      <c r="I19" s="163" t="s">
        <v>88</v>
      </c>
      <c r="J19" s="211" t="s">
        <v>1044</v>
      </c>
      <c r="K19" s="164" t="s">
        <v>1117</v>
      </c>
      <c r="L19" s="163" t="s">
        <v>1117</v>
      </c>
      <c r="M19" s="211" t="s">
        <v>1595</v>
      </c>
      <c r="N19" s="163">
        <v>2</v>
      </c>
      <c r="O19" s="163">
        <v>3</v>
      </c>
      <c r="P19" s="163">
        <f t="shared" si="7"/>
        <v>6</v>
      </c>
      <c r="Q19" s="164" t="str">
        <f t="shared" si="8"/>
        <v>Medio</v>
      </c>
      <c r="R19" s="163">
        <v>25</v>
      </c>
      <c r="S19" s="163">
        <f t="shared" si="9"/>
        <v>150</v>
      </c>
      <c r="T19" s="165" t="str">
        <f t="shared" si="10"/>
        <v>II</v>
      </c>
      <c r="U19" s="164" t="str">
        <f t="shared" si="5"/>
        <v>Aceptable con Control Especifico</v>
      </c>
      <c r="V19" s="164"/>
      <c r="W19" s="222"/>
      <c r="X19" s="164" t="str">
        <f t="shared" si="6"/>
        <v>Lesiones o enfermedades con incapacidad laboral temporal; pérdidas económicas leves.</v>
      </c>
      <c r="Y19" s="164" t="s">
        <v>79</v>
      </c>
      <c r="Z19" s="164" t="s">
        <v>1156</v>
      </c>
      <c r="AA19" s="164" t="s">
        <v>1156</v>
      </c>
      <c r="AB19" s="164" t="s">
        <v>1156</v>
      </c>
      <c r="AC19" s="164" t="s">
        <v>1164</v>
      </c>
      <c r="AD19" s="164" t="s">
        <v>1156</v>
      </c>
    </row>
    <row r="20" spans="1:30" ht="146.25" customHeight="1">
      <c r="A20" s="207" t="s">
        <v>613</v>
      </c>
      <c r="B20" s="207" t="s">
        <v>1018</v>
      </c>
      <c r="C20" s="207" t="s">
        <v>704</v>
      </c>
      <c r="D20" s="207" t="s">
        <v>831</v>
      </c>
      <c r="E20" s="207" t="s">
        <v>1020</v>
      </c>
      <c r="F20" s="208">
        <v>1</v>
      </c>
      <c r="G20" s="211" t="s">
        <v>1460</v>
      </c>
      <c r="H20" s="164" t="s">
        <v>1526</v>
      </c>
      <c r="I20" s="163" t="s">
        <v>88</v>
      </c>
      <c r="J20" s="211" t="s">
        <v>1044</v>
      </c>
      <c r="K20" s="164" t="s">
        <v>1117</v>
      </c>
      <c r="L20" s="163" t="s">
        <v>1117</v>
      </c>
      <c r="M20" s="211" t="s">
        <v>1595</v>
      </c>
      <c r="N20" s="163">
        <v>2</v>
      </c>
      <c r="O20" s="163">
        <v>3</v>
      </c>
      <c r="P20" s="163">
        <f t="shared" si="7"/>
        <v>6</v>
      </c>
      <c r="Q20" s="164" t="str">
        <f t="shared" si="8"/>
        <v>Medio</v>
      </c>
      <c r="R20" s="163">
        <v>25</v>
      </c>
      <c r="S20" s="163">
        <f t="shared" si="9"/>
        <v>150</v>
      </c>
      <c r="T20" s="165" t="str">
        <f t="shared" si="10"/>
        <v>II</v>
      </c>
      <c r="U20" s="164" t="str">
        <f t="shared" si="5"/>
        <v>Aceptable con Control Especifico</v>
      </c>
      <c r="V20" s="164"/>
      <c r="W20" s="222"/>
      <c r="X20" s="164" t="str">
        <f t="shared" si="6"/>
        <v>Lesiones o enfermedades con incapacidad laboral temporal; pérdidas económicas leves.</v>
      </c>
      <c r="Y20" s="164" t="s">
        <v>79</v>
      </c>
      <c r="Z20" s="164" t="s">
        <v>1156</v>
      </c>
      <c r="AA20" s="164" t="s">
        <v>1156</v>
      </c>
      <c r="AB20" s="164" t="s">
        <v>1156</v>
      </c>
      <c r="AC20" s="164" t="s">
        <v>1164</v>
      </c>
      <c r="AD20" s="164" t="s">
        <v>1156</v>
      </c>
    </row>
    <row r="21" spans="1:30" ht="146.25" customHeight="1">
      <c r="A21" s="207" t="s">
        <v>613</v>
      </c>
      <c r="B21" s="207" t="s">
        <v>1018</v>
      </c>
      <c r="C21" s="207" t="s">
        <v>704</v>
      </c>
      <c r="D21" s="207" t="s">
        <v>831</v>
      </c>
      <c r="E21" s="207" t="s">
        <v>1020</v>
      </c>
      <c r="F21" s="208">
        <v>1</v>
      </c>
      <c r="G21" s="211" t="s">
        <v>1461</v>
      </c>
      <c r="H21" s="164" t="s">
        <v>1527</v>
      </c>
      <c r="I21" s="163" t="s">
        <v>88</v>
      </c>
      <c r="J21" s="211" t="s">
        <v>1044</v>
      </c>
      <c r="K21" s="164" t="s">
        <v>1117</v>
      </c>
      <c r="L21" s="163" t="s">
        <v>1117</v>
      </c>
      <c r="M21" s="211" t="s">
        <v>1595</v>
      </c>
      <c r="N21" s="163">
        <v>2</v>
      </c>
      <c r="O21" s="163">
        <v>3</v>
      </c>
      <c r="P21" s="163">
        <f t="shared" si="7"/>
        <v>6</v>
      </c>
      <c r="Q21" s="164" t="str">
        <f t="shared" si="8"/>
        <v>Medio</v>
      </c>
      <c r="R21" s="163">
        <v>25</v>
      </c>
      <c r="S21" s="163">
        <f t="shared" si="9"/>
        <v>150</v>
      </c>
      <c r="T21" s="165" t="str">
        <f t="shared" si="10"/>
        <v>II</v>
      </c>
      <c r="U21" s="164" t="str">
        <f t="shared" si="5"/>
        <v>Aceptable con Control Especifico</v>
      </c>
      <c r="V21" s="164"/>
      <c r="W21" s="222"/>
      <c r="X21" s="164" t="str">
        <f t="shared" si="6"/>
        <v>Lesiones o enfermedades con incapacidad laboral temporal; pérdidas económicas leves.</v>
      </c>
      <c r="Y21" s="164" t="s">
        <v>79</v>
      </c>
      <c r="Z21" s="164" t="s">
        <v>1156</v>
      </c>
      <c r="AA21" s="164" t="s">
        <v>1156</v>
      </c>
      <c r="AB21" s="164" t="s">
        <v>1156</v>
      </c>
      <c r="AC21" s="164" t="s">
        <v>1164</v>
      </c>
      <c r="AD21" s="164" t="s">
        <v>1156</v>
      </c>
    </row>
    <row r="22" spans="1:30" ht="146.25" customHeight="1">
      <c r="A22" s="207" t="s">
        <v>613</v>
      </c>
      <c r="B22" s="207" t="s">
        <v>1018</v>
      </c>
      <c r="C22" s="207" t="s">
        <v>704</v>
      </c>
      <c r="D22" s="207" t="s">
        <v>831</v>
      </c>
      <c r="E22" s="207" t="s">
        <v>1020</v>
      </c>
      <c r="F22" s="208">
        <v>1</v>
      </c>
      <c r="G22" s="211" t="s">
        <v>1462</v>
      </c>
      <c r="H22" s="164" t="s">
        <v>1528</v>
      </c>
      <c r="I22" s="163" t="s">
        <v>88</v>
      </c>
      <c r="J22" s="211" t="s">
        <v>1044</v>
      </c>
      <c r="K22" s="164" t="s">
        <v>1117</v>
      </c>
      <c r="L22" s="163" t="s">
        <v>1117</v>
      </c>
      <c r="M22" s="211" t="s">
        <v>1595</v>
      </c>
      <c r="N22" s="163">
        <v>2</v>
      </c>
      <c r="O22" s="163">
        <v>3</v>
      </c>
      <c r="P22" s="163">
        <f t="shared" si="7"/>
        <v>6</v>
      </c>
      <c r="Q22" s="164" t="str">
        <f t="shared" si="8"/>
        <v>Medio</v>
      </c>
      <c r="R22" s="163">
        <v>25</v>
      </c>
      <c r="S22" s="163">
        <f t="shared" si="9"/>
        <v>150</v>
      </c>
      <c r="T22" s="165" t="str">
        <f t="shared" si="10"/>
        <v>II</v>
      </c>
      <c r="U22" s="164" t="str">
        <f t="shared" si="5"/>
        <v>Aceptable con Control Especifico</v>
      </c>
      <c r="V22" s="164"/>
      <c r="W22" s="222"/>
      <c r="X22" s="164" t="str">
        <f t="shared" si="6"/>
        <v>Lesiones o enfermedades con incapacidad laboral temporal; pérdidas económicas leves.</v>
      </c>
      <c r="Y22" s="164" t="s">
        <v>79</v>
      </c>
      <c r="Z22" s="164" t="s">
        <v>1156</v>
      </c>
      <c r="AA22" s="164" t="s">
        <v>1156</v>
      </c>
      <c r="AB22" s="164" t="s">
        <v>1156</v>
      </c>
      <c r="AC22" s="164" t="s">
        <v>1164</v>
      </c>
      <c r="AD22" s="164" t="s">
        <v>1156</v>
      </c>
    </row>
    <row r="23" spans="1:30" ht="146.25" customHeight="1">
      <c r="A23" s="207" t="s">
        <v>613</v>
      </c>
      <c r="B23" s="207" t="s">
        <v>1018</v>
      </c>
      <c r="C23" s="207" t="s">
        <v>704</v>
      </c>
      <c r="D23" s="207" t="s">
        <v>831</v>
      </c>
      <c r="E23" s="207" t="s">
        <v>1020</v>
      </c>
      <c r="F23" s="208">
        <v>1</v>
      </c>
      <c r="G23" s="211" t="s">
        <v>1463</v>
      </c>
      <c r="H23" s="164" t="s">
        <v>1529</v>
      </c>
      <c r="I23" s="163" t="s">
        <v>88</v>
      </c>
      <c r="J23" s="211" t="s">
        <v>1044</v>
      </c>
      <c r="K23" s="164" t="s">
        <v>1117</v>
      </c>
      <c r="L23" s="163" t="s">
        <v>1117</v>
      </c>
      <c r="M23" s="211" t="s">
        <v>1595</v>
      </c>
      <c r="N23" s="163">
        <v>2</v>
      </c>
      <c r="O23" s="163">
        <v>3</v>
      </c>
      <c r="P23" s="163">
        <f t="shared" si="7"/>
        <v>6</v>
      </c>
      <c r="Q23" s="164" t="str">
        <f t="shared" si="8"/>
        <v>Medio</v>
      </c>
      <c r="R23" s="163">
        <v>25</v>
      </c>
      <c r="S23" s="163">
        <f t="shared" si="9"/>
        <v>150</v>
      </c>
      <c r="T23" s="165" t="str">
        <f t="shared" si="10"/>
        <v>II</v>
      </c>
      <c r="U23" s="164" t="str">
        <f t="shared" si="5"/>
        <v>Aceptable con Control Especifico</v>
      </c>
      <c r="V23" s="164"/>
      <c r="W23" s="222"/>
      <c r="X23" s="164" t="str">
        <f t="shared" si="6"/>
        <v>Lesiones o enfermedades con incapacidad laboral temporal; pérdidas económicas leves.</v>
      </c>
      <c r="Y23" s="164" t="s">
        <v>79</v>
      </c>
      <c r="Z23" s="164" t="s">
        <v>1156</v>
      </c>
      <c r="AA23" s="164" t="s">
        <v>1156</v>
      </c>
      <c r="AB23" s="164" t="s">
        <v>1156</v>
      </c>
      <c r="AC23" s="164" t="s">
        <v>1164</v>
      </c>
      <c r="AD23" s="164" t="s">
        <v>1156</v>
      </c>
    </row>
    <row r="24" spans="1:30" ht="146.25" customHeight="1">
      <c r="A24" s="207" t="s">
        <v>613</v>
      </c>
      <c r="B24" s="207" t="s">
        <v>1018</v>
      </c>
      <c r="C24" s="207" t="s">
        <v>704</v>
      </c>
      <c r="D24" s="207" t="s">
        <v>831</v>
      </c>
      <c r="E24" s="207" t="s">
        <v>1020</v>
      </c>
      <c r="F24" s="208">
        <v>1</v>
      </c>
      <c r="G24" s="211" t="s">
        <v>1464</v>
      </c>
      <c r="H24" s="164" t="s">
        <v>1482</v>
      </c>
      <c r="I24" s="163" t="s">
        <v>88</v>
      </c>
      <c r="J24" s="211" t="s">
        <v>1074</v>
      </c>
      <c r="K24" s="164" t="s">
        <v>1117</v>
      </c>
      <c r="L24" s="163" t="s">
        <v>1117</v>
      </c>
      <c r="M24" s="211" t="s">
        <v>1595</v>
      </c>
      <c r="N24" s="163">
        <v>2</v>
      </c>
      <c r="O24" s="163">
        <v>1</v>
      </c>
      <c r="P24" s="163">
        <f t="shared" si="7"/>
        <v>2</v>
      </c>
      <c r="Q24" s="164" t="str">
        <f t="shared" si="8"/>
        <v>Bajo</v>
      </c>
      <c r="R24" s="163">
        <v>60</v>
      </c>
      <c r="S24" s="163">
        <f t="shared" si="9"/>
        <v>120</v>
      </c>
      <c r="T24" s="165" t="str">
        <f t="shared" si="10"/>
        <v>III</v>
      </c>
      <c r="U24" s="164" t="str">
        <f t="shared" si="5"/>
        <v>Mejorable</v>
      </c>
      <c r="V24" s="164"/>
      <c r="W24" s="222"/>
      <c r="X24" s="164" t="str">
        <f t="shared" si="6"/>
        <v>Lesiones o enfermedades graves irreparables (Incapacidad permanente parcial o invalidez); pérdidas económicas altas.</v>
      </c>
      <c r="Y24" s="164" t="s">
        <v>79</v>
      </c>
      <c r="Z24" s="164" t="s">
        <v>1156</v>
      </c>
      <c r="AA24" s="164" t="s">
        <v>1156</v>
      </c>
      <c r="AB24" s="164" t="s">
        <v>1156</v>
      </c>
      <c r="AC24" s="164" t="s">
        <v>1165</v>
      </c>
      <c r="AD24" s="164" t="s">
        <v>1156</v>
      </c>
    </row>
    <row r="25" spans="1:30" ht="146.25" customHeight="1">
      <c r="A25" s="207" t="s">
        <v>613</v>
      </c>
      <c r="B25" s="207" t="s">
        <v>1018</v>
      </c>
      <c r="C25" s="207" t="s">
        <v>704</v>
      </c>
      <c r="D25" s="207" t="s">
        <v>831</v>
      </c>
      <c r="E25" s="207" t="s">
        <v>1020</v>
      </c>
      <c r="F25" s="208">
        <v>1</v>
      </c>
      <c r="G25" s="211" t="s">
        <v>1465</v>
      </c>
      <c r="H25" s="164" t="s">
        <v>1483</v>
      </c>
      <c r="I25" s="163" t="s">
        <v>88</v>
      </c>
      <c r="J25" s="211" t="s">
        <v>1074</v>
      </c>
      <c r="K25" s="164" t="s">
        <v>1117</v>
      </c>
      <c r="L25" s="163" t="s">
        <v>1117</v>
      </c>
      <c r="M25" s="211" t="s">
        <v>1595</v>
      </c>
      <c r="N25" s="163">
        <v>2</v>
      </c>
      <c r="O25" s="163">
        <v>1</v>
      </c>
      <c r="P25" s="163">
        <f t="shared" si="7"/>
        <v>2</v>
      </c>
      <c r="Q25" s="164" t="str">
        <f t="shared" si="8"/>
        <v>Bajo</v>
      </c>
      <c r="R25" s="163">
        <v>60</v>
      </c>
      <c r="S25" s="163">
        <f t="shared" si="9"/>
        <v>120</v>
      </c>
      <c r="T25" s="165" t="str">
        <f t="shared" si="10"/>
        <v>III</v>
      </c>
      <c r="U25" s="164" t="str">
        <f t="shared" si="5"/>
        <v>Mejorable</v>
      </c>
      <c r="V25" s="164"/>
      <c r="W25" s="222"/>
      <c r="X25" s="164" t="str">
        <f t="shared" si="6"/>
        <v>Lesiones o enfermedades graves irreparables (Incapacidad permanente parcial o invalidez); pérdidas económicas altas.</v>
      </c>
      <c r="Y25" s="164" t="s">
        <v>79</v>
      </c>
      <c r="Z25" s="164" t="s">
        <v>1119</v>
      </c>
      <c r="AA25" s="164" t="s">
        <v>1119</v>
      </c>
      <c r="AB25" s="164" t="s">
        <v>1156</v>
      </c>
      <c r="AC25" s="164" t="s">
        <v>1166</v>
      </c>
      <c r="AD25" s="164" t="s">
        <v>1156</v>
      </c>
    </row>
    <row r="26" spans="1:30" ht="146.25" customHeight="1">
      <c r="A26" s="207" t="s">
        <v>613</v>
      </c>
      <c r="B26" s="207" t="s">
        <v>1018</v>
      </c>
      <c r="C26" s="207" t="s">
        <v>704</v>
      </c>
      <c r="D26" s="207" t="s">
        <v>831</v>
      </c>
      <c r="E26" s="207" t="s">
        <v>1020</v>
      </c>
      <c r="F26" s="208">
        <v>1</v>
      </c>
      <c r="G26" s="211" t="s">
        <v>1525</v>
      </c>
      <c r="H26" s="164" t="s">
        <v>528</v>
      </c>
      <c r="I26" s="163" t="s">
        <v>89</v>
      </c>
      <c r="J26" s="211" t="s">
        <v>1100</v>
      </c>
      <c r="K26" s="164" t="s">
        <v>628</v>
      </c>
      <c r="L26" s="164" t="s">
        <v>697</v>
      </c>
      <c r="M26" s="164" t="s">
        <v>702</v>
      </c>
      <c r="N26" s="163">
        <v>2</v>
      </c>
      <c r="O26" s="163">
        <v>1</v>
      </c>
      <c r="P26" s="163">
        <f t="shared" si="7"/>
        <v>2</v>
      </c>
      <c r="Q26" s="164" t="str">
        <f t="shared" si="8"/>
        <v>Bajo</v>
      </c>
      <c r="R26" s="163">
        <v>60</v>
      </c>
      <c r="S26" s="163">
        <f t="shared" si="9"/>
        <v>120</v>
      </c>
      <c r="T26" s="165" t="str">
        <f t="shared" si="10"/>
        <v>III</v>
      </c>
      <c r="U26" s="164" t="str">
        <f t="shared" si="5"/>
        <v>Mejorable</v>
      </c>
      <c r="V26" s="164"/>
      <c r="W26" s="222"/>
      <c r="X26" s="164" t="str">
        <f t="shared" si="6"/>
        <v>Lesiones o enfermedades graves irreparables (Incapacidad permanente parcial o invalidez); pérdidas económicas altas.</v>
      </c>
      <c r="Y26" s="164" t="s">
        <v>79</v>
      </c>
      <c r="Z26" s="164" t="s">
        <v>1119</v>
      </c>
      <c r="AA26" s="164" t="s">
        <v>1119</v>
      </c>
      <c r="AB26" s="164" t="s">
        <v>1153</v>
      </c>
      <c r="AC26" s="164" t="s">
        <v>1154</v>
      </c>
      <c r="AD26" s="164" t="s">
        <v>1119</v>
      </c>
    </row>
    <row r="27" spans="1:30" ht="146.25" customHeight="1">
      <c r="A27" s="207" t="s">
        <v>613</v>
      </c>
      <c r="B27" s="207" t="s">
        <v>1018</v>
      </c>
      <c r="C27" s="207" t="s">
        <v>704</v>
      </c>
      <c r="D27" s="207" t="s">
        <v>831</v>
      </c>
      <c r="E27" s="207" t="s">
        <v>1020</v>
      </c>
      <c r="F27" s="208">
        <v>1</v>
      </c>
      <c r="G27" s="211" t="s">
        <v>1525</v>
      </c>
      <c r="H27" s="164" t="s">
        <v>537</v>
      </c>
      <c r="I27" s="163" t="s">
        <v>89</v>
      </c>
      <c r="J27" s="211" t="s">
        <v>1101</v>
      </c>
      <c r="K27" s="164" t="s">
        <v>628</v>
      </c>
      <c r="L27" s="164" t="s">
        <v>697</v>
      </c>
      <c r="M27" s="164" t="s">
        <v>702</v>
      </c>
      <c r="N27" s="163">
        <v>6</v>
      </c>
      <c r="O27" s="163">
        <v>1</v>
      </c>
      <c r="P27" s="163">
        <f t="shared" si="7"/>
        <v>6</v>
      </c>
      <c r="Q27" s="164" t="str">
        <f t="shared" si="8"/>
        <v>Medio</v>
      </c>
      <c r="R27" s="163">
        <v>60</v>
      </c>
      <c r="S27" s="163">
        <f t="shared" si="9"/>
        <v>360</v>
      </c>
      <c r="T27" s="165" t="str">
        <f t="shared" si="10"/>
        <v>II</v>
      </c>
      <c r="U27" s="164" t="str">
        <f t="shared" si="5"/>
        <v>Aceptable con Control Especifico</v>
      </c>
      <c r="V27" s="164"/>
      <c r="W27" s="222"/>
      <c r="X27" s="164" t="str">
        <f t="shared" si="6"/>
        <v>Lesiones o enfermedades graves irreparables (Incapacidad permanente parcial o invalidez); pérdidas económicas altas.</v>
      </c>
      <c r="Y27" s="164" t="s">
        <v>79</v>
      </c>
      <c r="Z27" s="164" t="s">
        <v>1119</v>
      </c>
      <c r="AA27" s="164" t="s">
        <v>1119</v>
      </c>
      <c r="AB27" s="164" t="s">
        <v>1153</v>
      </c>
      <c r="AC27" s="164" t="s">
        <v>1154</v>
      </c>
      <c r="AD27" s="164" t="s">
        <v>1119</v>
      </c>
    </row>
  </sheetData>
  <autoFilter ref="A8:AC27"/>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17">
    <cfRule type="cellIs" dxfId="117" priority="10" stopIfTrue="1" operator="equal">
      <formula>"ALTO"</formula>
    </cfRule>
    <cfRule type="cellIs" dxfId="116" priority="11" stopIfTrue="1" operator="equal">
      <formula>"MEDIO"</formula>
    </cfRule>
    <cfRule type="cellIs" dxfId="115" priority="12" stopIfTrue="1" operator="equal">
      <formula>"BAJO"</formula>
    </cfRule>
  </conditionalFormatting>
  <conditionalFormatting sqref="Q9:Q27">
    <cfRule type="cellIs" dxfId="114" priority="9" stopIfTrue="1" operator="equal">
      <formula>"MUY ALTO"</formula>
    </cfRule>
  </conditionalFormatting>
  <conditionalFormatting sqref="Q18:Q27">
    <cfRule type="cellIs" dxfId="113" priority="34" stopIfTrue="1" operator="equal">
      <formula>"ALTO"</formula>
    </cfRule>
    <cfRule type="cellIs" dxfId="112" priority="35" stopIfTrue="1" operator="equal">
      <formula>"MEDIO"</formula>
    </cfRule>
    <cfRule type="cellIs" dxfId="111" priority="36" stopIfTrue="1" operator="equal">
      <formula>"BAJO"</formula>
    </cfRule>
  </conditionalFormatting>
  <conditionalFormatting sqref="T9:T27">
    <cfRule type="cellIs" dxfId="110" priority="5" stopIfTrue="1" operator="equal">
      <formula>"IV"</formula>
    </cfRule>
    <cfRule type="cellIs" dxfId="109" priority="6" stopIfTrue="1" operator="equal">
      <formula>"I"</formula>
    </cfRule>
    <cfRule type="cellIs" dxfId="108" priority="7" stopIfTrue="1" operator="equal">
      <formula>"II"</formula>
    </cfRule>
    <cfRule type="cellIs" dxfId="107" priority="8" stopIfTrue="1" operator="equal">
      <formula>"III"</formula>
    </cfRule>
  </conditionalFormatting>
  <conditionalFormatting sqref="U9:U27">
    <cfRule type="cellIs" dxfId="106" priority="1" stopIfTrue="1" operator="equal">
      <formula>"Mejorable, Mejorar el control existente"</formula>
    </cfRule>
    <cfRule type="cellIs" dxfId="105" priority="2" stopIfTrue="1" operator="equal">
      <formula>"No Aceptable o Aceptable con control especifico, Corregir o adoptar medidas de control "</formula>
    </cfRule>
    <cfRule type="cellIs" dxfId="104" priority="3" stopIfTrue="1" operator="equal">
      <formula>"Aceptable, No intervenir, salvo que un análisis más preciso lo justifique"</formula>
    </cfRule>
    <cfRule type="cellIs" dxfId="103" priority="4" stopIfTrue="1" operator="equal">
      <formula>"No Aceptable, Situación crítica, corrección urgente"</formula>
    </cfRule>
  </conditionalFormatting>
  <dataValidations count="6">
    <dataValidation type="list" allowBlank="1" showInputMessage="1" showErrorMessage="1" sqref="F9:F27">
      <formula1>"0, 1"</formula1>
    </dataValidation>
    <dataValidation type="list" allowBlank="1" showInputMessage="1" showErrorMessage="1" sqref="I9:I25">
      <formula1>"Enfermedad Laboral., Accidente de Trabajo."</formula1>
    </dataValidation>
    <dataValidation type="list" allowBlank="1" showInputMessage="1" showErrorMessage="1" sqref="N9">
      <formula1>"1, 2, 6, 10"</formula1>
    </dataValidation>
    <dataValidation type="list" allowBlank="1" showInputMessage="1" showErrorMessage="1" sqref="O9:O17">
      <formula1>"1, 2, 3, 4"</formula1>
    </dataValidation>
    <dataValidation type="list" allowBlank="1" showInputMessage="1" showErrorMessage="1" sqref="R9:R17">
      <formula1>"10, 25, 60, 100"</formula1>
    </dataValidation>
    <dataValidation type="list" allowBlank="1" showInputMessage="1" showErrorMessage="1" sqref="N10:N27">
      <formula1>"0,1, 2, 6, 10"</formula1>
    </dataValidation>
  </dataValidations>
  <pageMargins left="0.63" right="0.49" top="0.49" bottom="0.74803149606299213" header="0.19" footer="0.26"/>
  <pageSetup scale="2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IV54"/>
  <sheetViews>
    <sheetView showGridLines="0" zoomScale="70" zoomScaleNormal="70" zoomScaleSheetLayoutView="50" workbookViewId="0">
      <pane xSplit="9" ySplit="8" topLeftCell="L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9" style="54" hidden="1" customWidth="1"/>
    <col min="23" max="23" width="19.7109375" style="55" hidden="1" customWidth="1"/>
    <col min="24" max="24" width="16.7109375" style="55" customWidth="1"/>
    <col min="25" max="25" width="14.28515625" style="46" customWidth="1"/>
    <col min="26" max="26" width="13.7109375" style="46" customWidth="1"/>
    <col min="27" max="27" width="40.7109375" style="46" customWidth="1"/>
    <col min="28" max="28" width="64.28515625" style="46" customWidth="1"/>
    <col min="29" max="29" width="25.140625" style="46" customWidth="1"/>
    <col min="30" max="16384" width="9.140625" style="46"/>
  </cols>
  <sheetData>
    <row r="1" spans="1:256"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56"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56"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56"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56" s="79" customFormat="1" ht="17.25">
      <c r="A5" s="380"/>
      <c r="B5" s="380"/>
      <c r="C5" s="374" t="s">
        <v>97</v>
      </c>
      <c r="D5" s="374"/>
      <c r="E5" s="374"/>
      <c r="F5" s="374"/>
      <c r="G5" s="374"/>
      <c r="H5" s="374"/>
      <c r="I5" s="374"/>
      <c r="J5" s="370">
        <v>6</v>
      </c>
      <c r="K5" s="370"/>
      <c r="L5" s="370"/>
      <c r="M5" s="370"/>
      <c r="N5" s="370"/>
      <c r="O5" s="370"/>
      <c r="P5" s="370"/>
      <c r="Q5" s="370"/>
      <c r="R5" s="371">
        <v>46213</v>
      </c>
      <c r="S5" s="370"/>
      <c r="T5" s="370"/>
      <c r="U5" s="370"/>
      <c r="V5" s="370"/>
      <c r="W5" s="370"/>
      <c r="X5" s="370"/>
      <c r="Y5" s="374" t="s">
        <v>1663</v>
      </c>
      <c r="Z5" s="374"/>
      <c r="AA5" s="373"/>
      <c r="AB5" s="373"/>
      <c r="AC5" s="373"/>
      <c r="AD5" s="373"/>
    </row>
    <row r="6" spans="1:256" s="79" customFormat="1" ht="17.45" customHeight="1">
      <c r="A6" s="377" t="s">
        <v>1592</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56" s="232" customFormat="1" ht="30">
      <c r="A7" s="233" t="s">
        <v>622</v>
      </c>
      <c r="B7" s="233" t="s">
        <v>623</v>
      </c>
      <c r="C7" s="233" t="s">
        <v>55</v>
      </c>
      <c r="D7" s="233" t="s">
        <v>80</v>
      </c>
      <c r="E7" s="233" t="s">
        <v>56</v>
      </c>
      <c r="F7" s="233" t="s">
        <v>57</v>
      </c>
      <c r="G7" s="340" t="s">
        <v>81</v>
      </c>
      <c r="H7" s="340"/>
      <c r="I7" s="340" t="s">
        <v>58</v>
      </c>
      <c r="J7" s="340"/>
      <c r="K7" s="340" t="s">
        <v>59</v>
      </c>
      <c r="L7" s="340"/>
      <c r="M7" s="340"/>
      <c r="N7" s="340" t="s">
        <v>82</v>
      </c>
      <c r="O7" s="340"/>
      <c r="P7" s="340"/>
      <c r="Q7" s="340"/>
      <c r="R7" s="340"/>
      <c r="S7" s="340"/>
      <c r="T7" s="340"/>
      <c r="U7" s="233" t="s">
        <v>60</v>
      </c>
      <c r="V7" s="340" t="s">
        <v>61</v>
      </c>
      <c r="W7" s="340"/>
      <c r="X7" s="340"/>
      <c r="Y7" s="381" t="s">
        <v>83</v>
      </c>
      <c r="Z7" s="382"/>
      <c r="AA7" s="382"/>
      <c r="AB7" s="382"/>
      <c r="AC7" s="382"/>
      <c r="AD7" s="393"/>
    </row>
    <row r="8" spans="1:256" s="148" customFormat="1" ht="21.2"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26" t="s">
        <v>87</v>
      </c>
      <c r="W8" s="226" t="s">
        <v>1587</v>
      </c>
      <c r="X8" s="212" t="s">
        <v>2</v>
      </c>
      <c r="Y8" s="212" t="s">
        <v>73</v>
      </c>
      <c r="Z8" s="212" t="s">
        <v>74</v>
      </c>
      <c r="AA8" s="212" t="s">
        <v>75</v>
      </c>
      <c r="AB8" s="212" t="s">
        <v>76</v>
      </c>
      <c r="AC8" s="212" t="s">
        <v>77</v>
      </c>
      <c r="AD8" s="212" t="s">
        <v>0</v>
      </c>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row>
    <row r="9" spans="1:256" ht="129.75" customHeight="1">
      <c r="A9" s="207" t="s">
        <v>613</v>
      </c>
      <c r="B9" s="207" t="s">
        <v>752</v>
      </c>
      <c r="C9" s="207" t="s">
        <v>704</v>
      </c>
      <c r="D9" s="207" t="s">
        <v>645</v>
      </c>
      <c r="E9" s="207" t="s">
        <v>1204</v>
      </c>
      <c r="F9" s="208">
        <v>1</v>
      </c>
      <c r="G9" s="209" t="s">
        <v>733</v>
      </c>
      <c r="H9" s="207" t="s">
        <v>741</v>
      </c>
      <c r="I9" s="208" t="s">
        <v>89</v>
      </c>
      <c r="J9" s="207" t="s">
        <v>748</v>
      </c>
      <c r="K9" s="207" t="s">
        <v>753</v>
      </c>
      <c r="L9" s="207" t="s">
        <v>750</v>
      </c>
      <c r="M9" s="164" t="s">
        <v>749</v>
      </c>
      <c r="N9" s="163">
        <v>2</v>
      </c>
      <c r="O9" s="163">
        <v>4</v>
      </c>
      <c r="P9" s="163">
        <f t="shared" ref="P9:P18" si="0">+N9*O9</f>
        <v>8</v>
      </c>
      <c r="Q9" s="164" t="str">
        <f t="shared" ref="Q9:Q18" si="1">IF(AND(P9&gt;=0,P9&lt;=4),"Bajo",IF(AND(P9&gt;=6,P9&lt;=8),"Medio",IF(AND(P9&gt;=10,P9&lt;=20),"Alto",IF(AND(P9&gt;=24,P9&lt;=40),"Muy alto"))))</f>
        <v>Medio</v>
      </c>
      <c r="R9" s="163">
        <v>10</v>
      </c>
      <c r="S9" s="163">
        <f t="shared" ref="S9:S18" si="2">+P9*R9</f>
        <v>80</v>
      </c>
      <c r="T9" s="165" t="str">
        <f t="shared" ref="T9:T18" si="3">IF(AND(S9&gt;=600,S9&lt;=4000),"I",IF(AND(S9&gt;=150,S9&lt;=500),"II",IF(AND(S9&gt;=40,S9&lt;=120),"III",IF(AND(S9&gt;=0,S9&lt;=39),"IV"))))</f>
        <v>III</v>
      </c>
      <c r="U9" s="164" t="str">
        <f>IF(AND(S9&gt;=600,S9&lt;=4000),"No Aceptable",IF(AND(S9&gt;=150,S9&lt;=500),"Aceptable con Control Especifico",IF(AND(S9&gt;=40,S9&lt;=120),"Mejorable",IF(AND(S9&gt;=0,S9&lt;=39),"Aceptable",))))</f>
        <v>Mejorable</v>
      </c>
      <c r="V9" s="207"/>
      <c r="W9" s="222"/>
      <c r="X9" s="207" t="str">
        <f t="shared" ref="X9:X18" si="4">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que no requieren incapacidad; pérdidas económicas mínimas.</v>
      </c>
      <c r="Y9" s="207" t="s">
        <v>79</v>
      </c>
      <c r="Z9" s="207" t="s">
        <v>1156</v>
      </c>
      <c r="AA9" s="207" t="s">
        <v>1156</v>
      </c>
      <c r="AB9" s="207" t="s">
        <v>1156</v>
      </c>
      <c r="AC9" s="207" t="s">
        <v>1205</v>
      </c>
      <c r="AD9" s="207" t="s">
        <v>1201</v>
      </c>
    </row>
    <row r="10" spans="1:256" ht="129.75" customHeight="1">
      <c r="A10" s="207" t="s">
        <v>613</v>
      </c>
      <c r="B10" s="207" t="s">
        <v>752</v>
      </c>
      <c r="C10" s="207" t="s">
        <v>704</v>
      </c>
      <c r="D10" s="207" t="s">
        <v>645</v>
      </c>
      <c r="E10" s="207" t="s">
        <v>1204</v>
      </c>
      <c r="F10" s="208">
        <v>1</v>
      </c>
      <c r="G10" s="209" t="s">
        <v>734</v>
      </c>
      <c r="H10" s="207" t="s">
        <v>744</v>
      </c>
      <c r="I10" s="208" t="s">
        <v>89</v>
      </c>
      <c r="J10" s="207" t="s">
        <v>748</v>
      </c>
      <c r="K10" s="207" t="s">
        <v>753</v>
      </c>
      <c r="L10" s="207" t="s">
        <v>750</v>
      </c>
      <c r="M10" s="164" t="s">
        <v>749</v>
      </c>
      <c r="N10" s="163">
        <v>2</v>
      </c>
      <c r="O10" s="163">
        <v>4</v>
      </c>
      <c r="P10" s="163">
        <f t="shared" si="0"/>
        <v>8</v>
      </c>
      <c r="Q10" s="164" t="str">
        <f t="shared" si="1"/>
        <v>Medio</v>
      </c>
      <c r="R10" s="163">
        <v>10</v>
      </c>
      <c r="S10" s="163">
        <f t="shared" si="2"/>
        <v>80</v>
      </c>
      <c r="T10" s="165" t="str">
        <f t="shared" si="3"/>
        <v>III</v>
      </c>
      <c r="U10" s="164" t="str">
        <f t="shared" ref="U10:U54" si="5">IF(AND(S10&gt;=600,S10&lt;=4000),"No Aceptable",IF(AND(S10&gt;=150,S10&lt;=500),"Aceptable con Control Especifico",IF(AND(S10&gt;=40,S10&lt;=120),"Mejorable",IF(AND(S10&gt;=0,S10&lt;=39),"Aceptable",))))</f>
        <v>Mejorable</v>
      </c>
      <c r="V10" s="207"/>
      <c r="W10" s="222"/>
      <c r="X10" s="207" t="str">
        <f t="shared" si="4"/>
        <v>Lesiones o enfermedades que no requieren incapacidad; pérdidas económicas mínimas.</v>
      </c>
      <c r="Y10" s="207" t="s">
        <v>79</v>
      </c>
      <c r="Z10" s="207" t="s">
        <v>1156</v>
      </c>
      <c r="AA10" s="207" t="s">
        <v>1156</v>
      </c>
      <c r="AB10" s="207" t="s">
        <v>1156</v>
      </c>
      <c r="AC10" s="207" t="s">
        <v>1205</v>
      </c>
      <c r="AD10" s="207" t="s">
        <v>1201</v>
      </c>
    </row>
    <row r="11" spans="1:256" ht="129.75" customHeight="1">
      <c r="A11" s="207" t="s">
        <v>613</v>
      </c>
      <c r="B11" s="207" t="s">
        <v>752</v>
      </c>
      <c r="C11" s="207" t="s">
        <v>704</v>
      </c>
      <c r="D11" s="207" t="s">
        <v>645</v>
      </c>
      <c r="E11" s="207" t="s">
        <v>1204</v>
      </c>
      <c r="F11" s="208">
        <v>1</v>
      </c>
      <c r="G11" s="209" t="s">
        <v>735</v>
      </c>
      <c r="H11" s="207" t="s">
        <v>745</v>
      </c>
      <c r="I11" s="208" t="s">
        <v>89</v>
      </c>
      <c r="J11" s="207" t="s">
        <v>748</v>
      </c>
      <c r="K11" s="207" t="s">
        <v>753</v>
      </c>
      <c r="L11" s="207" t="s">
        <v>750</v>
      </c>
      <c r="M11" s="164" t="s">
        <v>749</v>
      </c>
      <c r="N11" s="163">
        <v>2</v>
      </c>
      <c r="O11" s="163">
        <v>4</v>
      </c>
      <c r="P11" s="163">
        <f t="shared" si="0"/>
        <v>8</v>
      </c>
      <c r="Q11" s="164" t="str">
        <f t="shared" si="1"/>
        <v>Medio</v>
      </c>
      <c r="R11" s="163">
        <v>10</v>
      </c>
      <c r="S11" s="163">
        <f t="shared" si="2"/>
        <v>80</v>
      </c>
      <c r="T11" s="165" t="str">
        <f t="shared" si="3"/>
        <v>III</v>
      </c>
      <c r="U11" s="164" t="str">
        <f t="shared" si="5"/>
        <v>Mejorable</v>
      </c>
      <c r="V11" s="207"/>
      <c r="W11" s="222"/>
      <c r="X11" s="207" t="str">
        <f t="shared" si="4"/>
        <v>Lesiones o enfermedades que no requieren incapacidad; pérdidas económicas mínimas.</v>
      </c>
      <c r="Y11" s="207" t="s">
        <v>79</v>
      </c>
      <c r="Z11" s="207" t="s">
        <v>1156</v>
      </c>
      <c r="AA11" s="207" t="s">
        <v>1156</v>
      </c>
      <c r="AB11" s="207" t="s">
        <v>1156</v>
      </c>
      <c r="AC11" s="207" t="s">
        <v>1205</v>
      </c>
      <c r="AD11" s="207" t="s">
        <v>1201</v>
      </c>
    </row>
    <row r="12" spans="1:256" ht="129.75" customHeight="1">
      <c r="A12" s="207" t="s">
        <v>613</v>
      </c>
      <c r="B12" s="207" t="s">
        <v>752</v>
      </c>
      <c r="C12" s="207" t="s">
        <v>704</v>
      </c>
      <c r="D12" s="207" t="s">
        <v>645</v>
      </c>
      <c r="E12" s="207" t="s">
        <v>1204</v>
      </c>
      <c r="F12" s="208">
        <v>1</v>
      </c>
      <c r="G12" s="209" t="s">
        <v>736</v>
      </c>
      <c r="H12" s="207" t="s">
        <v>741</v>
      </c>
      <c r="I12" s="208" t="s">
        <v>89</v>
      </c>
      <c r="J12" s="207" t="s">
        <v>748</v>
      </c>
      <c r="K12" s="207" t="s">
        <v>753</v>
      </c>
      <c r="L12" s="207" t="s">
        <v>750</v>
      </c>
      <c r="M12" s="164" t="s">
        <v>749</v>
      </c>
      <c r="N12" s="163">
        <v>2</v>
      </c>
      <c r="O12" s="163">
        <v>4</v>
      </c>
      <c r="P12" s="163">
        <f t="shared" si="0"/>
        <v>8</v>
      </c>
      <c r="Q12" s="164" t="str">
        <f t="shared" si="1"/>
        <v>Medio</v>
      </c>
      <c r="R12" s="163">
        <v>10</v>
      </c>
      <c r="S12" s="163">
        <f t="shared" si="2"/>
        <v>80</v>
      </c>
      <c r="T12" s="165" t="str">
        <f t="shared" si="3"/>
        <v>III</v>
      </c>
      <c r="U12" s="164" t="str">
        <f t="shared" si="5"/>
        <v>Mejorable</v>
      </c>
      <c r="V12" s="207"/>
      <c r="W12" s="222"/>
      <c r="X12" s="207" t="str">
        <f t="shared" si="4"/>
        <v>Lesiones o enfermedades que no requieren incapacidad; pérdidas económicas mínimas.</v>
      </c>
      <c r="Y12" s="207" t="s">
        <v>79</v>
      </c>
      <c r="Z12" s="207" t="s">
        <v>1156</v>
      </c>
      <c r="AA12" s="207" t="s">
        <v>1156</v>
      </c>
      <c r="AB12" s="207" t="s">
        <v>1156</v>
      </c>
      <c r="AC12" s="207" t="s">
        <v>1205</v>
      </c>
      <c r="AD12" s="207" t="s">
        <v>1201</v>
      </c>
    </row>
    <row r="13" spans="1:256" ht="129.75" customHeight="1">
      <c r="A13" s="207" t="s">
        <v>613</v>
      </c>
      <c r="B13" s="207" t="s">
        <v>752</v>
      </c>
      <c r="C13" s="207" t="s">
        <v>704</v>
      </c>
      <c r="D13" s="207" t="s">
        <v>645</v>
      </c>
      <c r="E13" s="207" t="s">
        <v>1204</v>
      </c>
      <c r="F13" s="208">
        <v>1</v>
      </c>
      <c r="G13" s="209" t="s">
        <v>737</v>
      </c>
      <c r="H13" s="207" t="s">
        <v>746</v>
      </c>
      <c r="I13" s="208" t="s">
        <v>89</v>
      </c>
      <c r="J13" s="207" t="s">
        <v>748</v>
      </c>
      <c r="K13" s="207" t="s">
        <v>753</v>
      </c>
      <c r="L13" s="207" t="s">
        <v>750</v>
      </c>
      <c r="M13" s="164" t="s">
        <v>749</v>
      </c>
      <c r="N13" s="163">
        <v>2</v>
      </c>
      <c r="O13" s="163">
        <v>4</v>
      </c>
      <c r="P13" s="163">
        <f t="shared" si="0"/>
        <v>8</v>
      </c>
      <c r="Q13" s="164" t="str">
        <f t="shared" si="1"/>
        <v>Medio</v>
      </c>
      <c r="R13" s="163">
        <v>10</v>
      </c>
      <c r="S13" s="163">
        <f t="shared" si="2"/>
        <v>80</v>
      </c>
      <c r="T13" s="165" t="str">
        <f t="shared" si="3"/>
        <v>III</v>
      </c>
      <c r="U13" s="164" t="str">
        <f t="shared" si="5"/>
        <v>Mejorable</v>
      </c>
      <c r="V13" s="207"/>
      <c r="W13" s="222"/>
      <c r="X13" s="207" t="str">
        <f t="shared" si="4"/>
        <v>Lesiones o enfermedades que no requieren incapacidad; pérdidas económicas mínimas.</v>
      </c>
      <c r="Y13" s="207" t="s">
        <v>79</v>
      </c>
      <c r="Z13" s="207" t="s">
        <v>1156</v>
      </c>
      <c r="AA13" s="207" t="s">
        <v>1156</v>
      </c>
      <c r="AB13" s="207" t="s">
        <v>1156</v>
      </c>
      <c r="AC13" s="207" t="s">
        <v>1205</v>
      </c>
      <c r="AD13" s="207" t="s">
        <v>1201</v>
      </c>
    </row>
    <row r="14" spans="1:256" ht="129.75" customHeight="1">
      <c r="A14" s="207" t="s">
        <v>613</v>
      </c>
      <c r="B14" s="207" t="s">
        <v>752</v>
      </c>
      <c r="C14" s="207" t="s">
        <v>704</v>
      </c>
      <c r="D14" s="207" t="s">
        <v>645</v>
      </c>
      <c r="E14" s="207" t="s">
        <v>709</v>
      </c>
      <c r="F14" s="208">
        <v>1</v>
      </c>
      <c r="G14" s="209" t="s">
        <v>738</v>
      </c>
      <c r="H14" s="207" t="s">
        <v>742</v>
      </c>
      <c r="I14" s="208" t="s">
        <v>89</v>
      </c>
      <c r="J14" s="207" t="s">
        <v>748</v>
      </c>
      <c r="K14" s="207" t="s">
        <v>751</v>
      </c>
      <c r="L14" s="207" t="s">
        <v>750</v>
      </c>
      <c r="M14" s="164" t="s">
        <v>749</v>
      </c>
      <c r="N14" s="163">
        <v>2</v>
      </c>
      <c r="O14" s="163">
        <v>2</v>
      </c>
      <c r="P14" s="163">
        <f t="shared" si="0"/>
        <v>4</v>
      </c>
      <c r="Q14" s="164" t="str">
        <f t="shared" si="1"/>
        <v>Bajo</v>
      </c>
      <c r="R14" s="163">
        <v>25</v>
      </c>
      <c r="S14" s="163">
        <f t="shared" si="2"/>
        <v>100</v>
      </c>
      <c r="T14" s="165" t="str">
        <f t="shared" si="3"/>
        <v>III</v>
      </c>
      <c r="U14" s="164" t="str">
        <f t="shared" si="5"/>
        <v>Mejorable</v>
      </c>
      <c r="V14" s="207"/>
      <c r="W14" s="222"/>
      <c r="X14" s="207" t="str">
        <f t="shared" si="4"/>
        <v>Lesiones o enfermedades con incapacidad laboral temporal; pérdidas económicas leves.</v>
      </c>
      <c r="Y14" s="207" t="s">
        <v>79</v>
      </c>
      <c r="Z14" s="207" t="s">
        <v>1156</v>
      </c>
      <c r="AA14" s="207" t="s">
        <v>1156</v>
      </c>
      <c r="AB14" s="207" t="s">
        <v>1156</v>
      </c>
      <c r="AC14" s="207" t="s">
        <v>1205</v>
      </c>
      <c r="AD14" s="207" t="s">
        <v>1201</v>
      </c>
    </row>
    <row r="15" spans="1:256" ht="129.75" customHeight="1">
      <c r="A15" s="207" t="s">
        <v>613</v>
      </c>
      <c r="B15" s="207" t="s">
        <v>752</v>
      </c>
      <c r="C15" s="207" t="s">
        <v>704</v>
      </c>
      <c r="D15" s="207" t="s">
        <v>645</v>
      </c>
      <c r="E15" s="207" t="s">
        <v>709</v>
      </c>
      <c r="F15" s="208">
        <v>1</v>
      </c>
      <c r="G15" s="209" t="s">
        <v>740</v>
      </c>
      <c r="H15" s="207" t="s">
        <v>747</v>
      </c>
      <c r="I15" s="208" t="s">
        <v>89</v>
      </c>
      <c r="J15" s="207" t="s">
        <v>748</v>
      </c>
      <c r="K15" s="207" t="s">
        <v>753</v>
      </c>
      <c r="L15" s="207" t="s">
        <v>750</v>
      </c>
      <c r="M15" s="164" t="s">
        <v>749</v>
      </c>
      <c r="N15" s="163">
        <v>2</v>
      </c>
      <c r="O15" s="163">
        <v>1</v>
      </c>
      <c r="P15" s="163">
        <f t="shared" si="0"/>
        <v>2</v>
      </c>
      <c r="Q15" s="164" t="str">
        <f t="shared" si="1"/>
        <v>Bajo</v>
      </c>
      <c r="R15" s="163">
        <v>60</v>
      </c>
      <c r="S15" s="163">
        <f t="shared" si="2"/>
        <v>120</v>
      </c>
      <c r="T15" s="165" t="str">
        <f t="shared" si="3"/>
        <v>III</v>
      </c>
      <c r="U15" s="164" t="str">
        <f t="shared" si="5"/>
        <v>Mejorable</v>
      </c>
      <c r="V15" s="207"/>
      <c r="W15" s="222"/>
      <c r="X15" s="207" t="str">
        <f t="shared" si="4"/>
        <v>Lesiones o enfermedades graves irreparables (Incapacidad permanente parcial o invalidez); pérdidas económicas altas.</v>
      </c>
      <c r="Y15" s="207" t="s">
        <v>79</v>
      </c>
      <c r="Z15" s="207" t="s">
        <v>1156</v>
      </c>
      <c r="AA15" s="207" t="s">
        <v>1156</v>
      </c>
      <c r="AB15" s="207" t="s">
        <v>1156</v>
      </c>
      <c r="AC15" s="207" t="s">
        <v>1205</v>
      </c>
      <c r="AD15" s="207" t="s">
        <v>1201</v>
      </c>
    </row>
    <row r="16" spans="1:256" ht="129.75" customHeight="1">
      <c r="A16" s="207" t="s">
        <v>613</v>
      </c>
      <c r="B16" s="207" t="s">
        <v>729</v>
      </c>
      <c r="C16" s="207" t="s">
        <v>704</v>
      </c>
      <c r="D16" s="207" t="s">
        <v>645</v>
      </c>
      <c r="E16" s="207" t="s">
        <v>762</v>
      </c>
      <c r="F16" s="208">
        <v>1</v>
      </c>
      <c r="G16" s="209" t="s">
        <v>756</v>
      </c>
      <c r="H16" s="207" t="s">
        <v>757</v>
      </c>
      <c r="I16" s="208" t="s">
        <v>88</v>
      </c>
      <c r="J16" s="207" t="s">
        <v>758</v>
      </c>
      <c r="K16" s="207" t="s">
        <v>1117</v>
      </c>
      <c r="L16" s="207" t="s">
        <v>707</v>
      </c>
      <c r="M16" s="164" t="s">
        <v>759</v>
      </c>
      <c r="N16" s="163">
        <v>2</v>
      </c>
      <c r="O16" s="163">
        <v>3</v>
      </c>
      <c r="P16" s="163">
        <f t="shared" si="0"/>
        <v>6</v>
      </c>
      <c r="Q16" s="164" t="str">
        <f t="shared" si="1"/>
        <v>Medio</v>
      </c>
      <c r="R16" s="163">
        <v>25</v>
      </c>
      <c r="S16" s="163">
        <f t="shared" si="2"/>
        <v>150</v>
      </c>
      <c r="T16" s="165" t="str">
        <f t="shared" si="3"/>
        <v>II</v>
      </c>
      <c r="U16" s="164" t="str">
        <f t="shared" si="5"/>
        <v>Aceptable con Control Especifico</v>
      </c>
      <c r="V16" s="207"/>
      <c r="W16" s="222"/>
      <c r="X16" s="207" t="str">
        <f t="shared" si="4"/>
        <v>Lesiones o enfermedades con incapacidad laboral temporal; pérdidas económicas leves.</v>
      </c>
      <c r="Y16" s="207" t="s">
        <v>79</v>
      </c>
      <c r="Z16" s="207" t="s">
        <v>1156</v>
      </c>
      <c r="AA16" s="207" t="s">
        <v>1156</v>
      </c>
      <c r="AB16" s="207" t="s">
        <v>1146</v>
      </c>
      <c r="AC16" s="207" t="s">
        <v>1344</v>
      </c>
      <c r="AD16" s="207" t="s">
        <v>1201</v>
      </c>
    </row>
    <row r="17" spans="1:30" ht="129.75" customHeight="1">
      <c r="A17" s="207" t="s">
        <v>613</v>
      </c>
      <c r="B17" s="207" t="s">
        <v>729</v>
      </c>
      <c r="C17" s="207" t="s">
        <v>704</v>
      </c>
      <c r="D17" s="207" t="s">
        <v>645</v>
      </c>
      <c r="E17" s="207" t="s">
        <v>763</v>
      </c>
      <c r="F17" s="208">
        <v>0</v>
      </c>
      <c r="G17" s="209" t="s">
        <v>764</v>
      </c>
      <c r="H17" s="207" t="s">
        <v>757</v>
      </c>
      <c r="I17" s="208" t="s">
        <v>88</v>
      </c>
      <c r="J17" s="207" t="s">
        <v>758</v>
      </c>
      <c r="K17" s="207" t="s">
        <v>1117</v>
      </c>
      <c r="L17" s="207" t="s">
        <v>707</v>
      </c>
      <c r="M17" s="164" t="s">
        <v>759</v>
      </c>
      <c r="N17" s="163">
        <v>2</v>
      </c>
      <c r="O17" s="163">
        <v>1</v>
      </c>
      <c r="P17" s="163">
        <f t="shared" si="0"/>
        <v>2</v>
      </c>
      <c r="Q17" s="164" t="str">
        <f t="shared" si="1"/>
        <v>Bajo</v>
      </c>
      <c r="R17" s="163">
        <v>25</v>
      </c>
      <c r="S17" s="163">
        <f t="shared" si="2"/>
        <v>50</v>
      </c>
      <c r="T17" s="165" t="str">
        <f t="shared" si="3"/>
        <v>III</v>
      </c>
      <c r="U17" s="164" t="str">
        <f t="shared" si="5"/>
        <v>Mejorable</v>
      </c>
      <c r="V17" s="207"/>
      <c r="W17" s="222"/>
      <c r="X17" s="207" t="str">
        <f t="shared" si="4"/>
        <v>Lesiones o enfermedades con incapacidad laboral temporal; pérdidas económicas leves.</v>
      </c>
      <c r="Y17" s="207" t="s">
        <v>79</v>
      </c>
      <c r="Z17" s="207" t="s">
        <v>1156</v>
      </c>
      <c r="AA17" s="207" t="s">
        <v>1156</v>
      </c>
      <c r="AB17" s="207" t="s">
        <v>1146</v>
      </c>
      <c r="AC17" s="207" t="s">
        <v>1344</v>
      </c>
      <c r="AD17" s="207" t="s">
        <v>1201</v>
      </c>
    </row>
    <row r="18" spans="1:30" ht="129.75" customHeight="1">
      <c r="A18" s="207" t="s">
        <v>613</v>
      </c>
      <c r="B18" s="207" t="s">
        <v>729</v>
      </c>
      <c r="C18" s="207" t="s">
        <v>704</v>
      </c>
      <c r="D18" s="207" t="s">
        <v>645</v>
      </c>
      <c r="E18" s="207" t="s">
        <v>1342</v>
      </c>
      <c r="F18" s="208">
        <v>1</v>
      </c>
      <c r="G18" s="209" t="s">
        <v>776</v>
      </c>
      <c r="H18" s="207" t="s">
        <v>283</v>
      </c>
      <c r="I18" s="208" t="s">
        <v>89</v>
      </c>
      <c r="J18" s="207" t="s">
        <v>777</v>
      </c>
      <c r="K18" s="207" t="s">
        <v>781</v>
      </c>
      <c r="L18" s="207" t="s">
        <v>779</v>
      </c>
      <c r="M18" s="164" t="s">
        <v>778</v>
      </c>
      <c r="N18" s="163">
        <v>2</v>
      </c>
      <c r="O18" s="163">
        <v>2</v>
      </c>
      <c r="P18" s="163">
        <f t="shared" si="0"/>
        <v>4</v>
      </c>
      <c r="Q18" s="164" t="str">
        <f t="shared" si="1"/>
        <v>Bajo</v>
      </c>
      <c r="R18" s="163">
        <v>10</v>
      </c>
      <c r="S18" s="163">
        <f t="shared" si="2"/>
        <v>40</v>
      </c>
      <c r="T18" s="165" t="str">
        <f t="shared" si="3"/>
        <v>III</v>
      </c>
      <c r="U18" s="164" t="str">
        <f t="shared" si="5"/>
        <v>Mejorable</v>
      </c>
      <c r="V18" s="207"/>
      <c r="W18" s="222"/>
      <c r="X18" s="207" t="str">
        <f t="shared" si="4"/>
        <v>Lesiones o enfermedades que no requieren incapacidad; pérdidas económicas mínimas.</v>
      </c>
      <c r="Y18" s="207" t="s">
        <v>79</v>
      </c>
      <c r="Z18" s="207" t="s">
        <v>1156</v>
      </c>
      <c r="AA18" s="207" t="s">
        <v>1156</v>
      </c>
      <c r="AB18" s="207" t="s">
        <v>782</v>
      </c>
      <c r="AC18" s="207" t="s">
        <v>1341</v>
      </c>
      <c r="AD18" s="207" t="s">
        <v>1201</v>
      </c>
    </row>
    <row r="19" spans="1:30" ht="129.75" customHeight="1">
      <c r="A19" s="207" t="s">
        <v>613</v>
      </c>
      <c r="B19" s="207" t="s">
        <v>729</v>
      </c>
      <c r="C19" s="207" t="s">
        <v>704</v>
      </c>
      <c r="D19" s="207" t="s">
        <v>645</v>
      </c>
      <c r="E19" s="207" t="s">
        <v>1537</v>
      </c>
      <c r="F19" s="208">
        <v>1</v>
      </c>
      <c r="G19" s="209" t="s">
        <v>790</v>
      </c>
      <c r="H19" s="207" t="s">
        <v>791</v>
      </c>
      <c r="I19" s="208" t="s">
        <v>88</v>
      </c>
      <c r="J19" s="207" t="s">
        <v>792</v>
      </c>
      <c r="K19" s="207" t="s">
        <v>800</v>
      </c>
      <c r="L19" s="207" t="s">
        <v>707</v>
      </c>
      <c r="M19" s="164" t="s">
        <v>759</v>
      </c>
      <c r="N19" s="163">
        <v>2</v>
      </c>
      <c r="O19" s="163">
        <v>3</v>
      </c>
      <c r="P19" s="163">
        <f>N19*O19</f>
        <v>6</v>
      </c>
      <c r="Q19" s="164" t="str">
        <f>IF(AND(P19&gt;=1,P19&lt;=4),"Bajo",IF(AND(P19&gt;=6,P19&lt;=8),"Medio",IF(AND(P19&gt;=10,P19&lt;=20),"Alto",IF(AND(P19&gt;=24,P19&lt;=40),"Muy alto","ERROR"))))</f>
        <v>Medio</v>
      </c>
      <c r="R19" s="163">
        <v>25</v>
      </c>
      <c r="S19" s="163">
        <f>P19*R19</f>
        <v>150</v>
      </c>
      <c r="T19" s="165" t="str">
        <f>IF(AND(S19&gt;=600,S19&lt;=4000),"I",IF(AND(S19&gt;=150,S19&lt;=500),"II",IF(AND(S19&gt;=40,S19&lt;=120),"III",IF(AND(S19&gt;=0,S19&lt;=39),"IV","ERROR"))))</f>
        <v>II</v>
      </c>
      <c r="U19" s="164" t="str">
        <f t="shared" si="5"/>
        <v>Aceptable con Control Especifico</v>
      </c>
      <c r="V19" s="207">
        <v>1</v>
      </c>
      <c r="W19" s="222"/>
      <c r="X19" s="207" t="str">
        <f>IF(R19=100,"Posible muerte, situación crítica o catastrófica; pérdidas económicas muy altas.",IF(R19=60,"Lesiones o enfermedades graves irreparables (Incapacidad permanente parcial o invalidez); pérdidas económicas altas.",IF(R19=25,"Lesiones o enfermedades con incapacidad laboral temporal; pérdidas económicas leves.",IF(R19=10,"Lesiones o enfermedades que no requieren incapacidad; pérdidas económicas mínimas.","ERROR"))))</f>
        <v>Lesiones o enfermedades con incapacidad laboral temporal; pérdidas económicas leves.</v>
      </c>
      <c r="Y19" s="207" t="s">
        <v>79</v>
      </c>
      <c r="Z19" s="207">
        <v>0</v>
      </c>
      <c r="AA19" s="207">
        <v>0</v>
      </c>
      <c r="AB19" s="207" t="s">
        <v>802</v>
      </c>
      <c r="AC19" s="207" t="s">
        <v>795</v>
      </c>
      <c r="AD19" s="207">
        <v>0</v>
      </c>
    </row>
    <row r="20" spans="1:30" ht="129.75" customHeight="1">
      <c r="A20" s="207" t="s">
        <v>613</v>
      </c>
      <c r="B20" s="207" t="s">
        <v>729</v>
      </c>
      <c r="C20" s="207" t="s">
        <v>704</v>
      </c>
      <c r="D20" s="207" t="s">
        <v>645</v>
      </c>
      <c r="E20" s="207" t="s">
        <v>763</v>
      </c>
      <c r="F20" s="208">
        <v>1</v>
      </c>
      <c r="G20" s="209" t="s">
        <v>790</v>
      </c>
      <c r="H20" s="207" t="s">
        <v>791</v>
      </c>
      <c r="I20" s="208" t="s">
        <v>88</v>
      </c>
      <c r="J20" s="207" t="s">
        <v>792</v>
      </c>
      <c r="K20" s="207" t="s">
        <v>800</v>
      </c>
      <c r="L20" s="207" t="s">
        <v>707</v>
      </c>
      <c r="M20" s="164" t="s">
        <v>759</v>
      </c>
      <c r="N20" s="163">
        <v>2</v>
      </c>
      <c r="O20" s="163">
        <v>1</v>
      </c>
      <c r="P20" s="163">
        <f>N20*O20</f>
        <v>2</v>
      </c>
      <c r="Q20" s="164" t="str">
        <f>IF(AND(P20&gt;=1,P20&lt;=4),"Bajo",IF(AND(P20&gt;=6,P20&lt;=8),"Medio",IF(AND(P20&gt;=10,P20&lt;=20),"Alto",IF(AND(P20&gt;=24,P20&lt;=40),"Muy alto","ERROR"))))</f>
        <v>Bajo</v>
      </c>
      <c r="R20" s="163">
        <v>25</v>
      </c>
      <c r="S20" s="163">
        <f>P20*R20</f>
        <v>50</v>
      </c>
      <c r="T20" s="165" t="str">
        <f>IF(AND(S20&gt;=600,S20&lt;=4000),"I",IF(AND(S20&gt;=150,S20&lt;=500),"II",IF(AND(S20&gt;=40,S20&lt;=120),"III",IF(AND(S20&gt;=0,S20&lt;=39),"IV","ERROR"))))</f>
        <v>III</v>
      </c>
      <c r="U20" s="164" t="str">
        <f t="shared" si="5"/>
        <v>Mejorable</v>
      </c>
      <c r="V20" s="207">
        <v>1</v>
      </c>
      <c r="W20" s="222"/>
      <c r="X20" s="207" t="str">
        <f>IF(R20=100,"Posible muerte, situación crítica o catastrófica; pérdidas económicas muy altas.",IF(R20=60,"Lesiones o enfermedades graves irreparables (Incapacidad permanente parcial o invalidez); pérdidas económicas altas.",IF(R20=25,"Lesiones o enfermedades con incapacidad laboral temporal; pérdidas económicas leves.",IF(R20=10,"Lesiones o enfermedades que no requieren incapacidad; pérdidas económicas mínimas.","ERROR"))))</f>
        <v>Lesiones o enfermedades con incapacidad laboral temporal; pérdidas económicas leves.</v>
      </c>
      <c r="Y20" s="207" t="s">
        <v>79</v>
      </c>
      <c r="Z20" s="207">
        <v>0</v>
      </c>
      <c r="AA20" s="207">
        <v>0</v>
      </c>
      <c r="AB20" s="207" t="s">
        <v>802</v>
      </c>
      <c r="AC20" s="207" t="s">
        <v>795</v>
      </c>
      <c r="AD20" s="207">
        <v>0</v>
      </c>
    </row>
    <row r="21" spans="1:30" ht="129.75" customHeight="1">
      <c r="A21" s="207" t="s">
        <v>613</v>
      </c>
      <c r="B21" s="207" t="s">
        <v>729</v>
      </c>
      <c r="C21" s="207" t="s">
        <v>704</v>
      </c>
      <c r="D21" s="207" t="s">
        <v>645</v>
      </c>
      <c r="E21" s="207" t="s">
        <v>1541</v>
      </c>
      <c r="F21" s="208">
        <v>1</v>
      </c>
      <c r="G21" s="209" t="s">
        <v>790</v>
      </c>
      <c r="H21" s="207" t="s">
        <v>796</v>
      </c>
      <c r="I21" s="208" t="s">
        <v>88</v>
      </c>
      <c r="J21" s="207" t="s">
        <v>792</v>
      </c>
      <c r="K21" s="207" t="s">
        <v>800</v>
      </c>
      <c r="L21" s="207" t="s">
        <v>1117</v>
      </c>
      <c r="M21" s="164" t="s">
        <v>793</v>
      </c>
      <c r="N21" s="163">
        <v>2</v>
      </c>
      <c r="O21" s="163">
        <v>2</v>
      </c>
      <c r="P21" s="163">
        <f>N21*O21</f>
        <v>4</v>
      </c>
      <c r="Q21" s="164" t="str">
        <f>IF(AND(P21&gt;=1,P21&lt;=4),"Bajo",IF(AND(P21&gt;=6,P21&lt;=8),"Medio",IF(AND(P21&gt;=10,P21&lt;=20),"Alto",IF(AND(P21&gt;=24,P21&lt;=40),"Muy alto","ERROR"))))</f>
        <v>Bajo</v>
      </c>
      <c r="R21" s="163">
        <v>10</v>
      </c>
      <c r="S21" s="163">
        <f>P21*R21</f>
        <v>40</v>
      </c>
      <c r="T21" s="165" t="str">
        <f>IF(AND(S21&gt;=600,S21&lt;=4000),"I",IF(AND(S21&gt;=150,S21&lt;=500),"II",IF(AND(S21&gt;=40,S21&lt;=120),"III",IF(AND(S21&gt;=0,S21&lt;=39),"IV","ERROR"))))</f>
        <v>III</v>
      </c>
      <c r="U21" s="164" t="str">
        <f t="shared" si="5"/>
        <v>Mejorable</v>
      </c>
      <c r="V21" s="207">
        <v>1</v>
      </c>
      <c r="W21" s="222"/>
      <c r="X21" s="207" t="str">
        <f>IF(R21=100,"Posible muerte, situación crítica o catastrófica; pérdidas económicas muy altas.",IF(R21=60,"Lesiones o enfermedades graves irreparables (Incapacidad permanente parcial o invalidez); pérdidas económicas altas.",IF(R21=25,"Lesiones o enfermedades con incapacidad laboral temporal; pérdidas económicas leves.",IF(R21=10,"Lesiones o enfermedades que no requieren incapacidad; pérdidas económicas mínimas.","ERROR"))))</f>
        <v>Lesiones o enfermedades que no requieren incapacidad; pérdidas económicas mínimas.</v>
      </c>
      <c r="Y21" s="207" t="s">
        <v>79</v>
      </c>
      <c r="Z21" s="207">
        <v>0</v>
      </c>
      <c r="AA21" s="207">
        <v>0</v>
      </c>
      <c r="AB21" s="207" t="s">
        <v>802</v>
      </c>
      <c r="AC21" s="207" t="s">
        <v>795</v>
      </c>
      <c r="AD21" s="207">
        <v>0</v>
      </c>
    </row>
    <row r="22" spans="1:30" ht="129.75" customHeight="1">
      <c r="A22" s="207" t="s">
        <v>613</v>
      </c>
      <c r="B22" s="207" t="s">
        <v>729</v>
      </c>
      <c r="C22" s="207" t="s">
        <v>704</v>
      </c>
      <c r="D22" s="207" t="s">
        <v>645</v>
      </c>
      <c r="E22" s="207" t="s">
        <v>806</v>
      </c>
      <c r="F22" s="208">
        <v>1</v>
      </c>
      <c r="G22" s="209" t="s">
        <v>803</v>
      </c>
      <c r="H22" s="207" t="s">
        <v>805</v>
      </c>
      <c r="I22" s="208" t="s">
        <v>88</v>
      </c>
      <c r="J22" s="207" t="s">
        <v>808</v>
      </c>
      <c r="K22" s="207" t="s">
        <v>1117</v>
      </c>
      <c r="L22" s="207" t="s">
        <v>707</v>
      </c>
      <c r="M22" s="164" t="s">
        <v>810</v>
      </c>
      <c r="N22" s="163">
        <v>2</v>
      </c>
      <c r="O22" s="163">
        <v>3</v>
      </c>
      <c r="P22" s="163">
        <f t="shared" ref="P22:P28" si="6">+N22*O22</f>
        <v>6</v>
      </c>
      <c r="Q22" s="164" t="str">
        <f t="shared" ref="Q22:Q28" si="7">IF(AND(P22&gt;=0,P22&lt;=4),"Bajo",IF(AND(P22&gt;=6,P22&lt;=8),"Medio",IF(AND(P22&gt;=10,P22&lt;=20),"Alto",IF(AND(P22&gt;=24,P22&lt;=40),"Muy alto"))))</f>
        <v>Medio</v>
      </c>
      <c r="R22" s="163">
        <v>10</v>
      </c>
      <c r="S22" s="163">
        <f t="shared" ref="S22:S28" si="8">+P22*R22</f>
        <v>60</v>
      </c>
      <c r="T22" s="165" t="str">
        <f t="shared" ref="T22:T28" si="9">IF(AND(S22&gt;=600,S22&lt;=4000),"I",IF(AND(S22&gt;=150,S22&lt;=500),"II",IF(AND(S22&gt;=40,S22&lt;=120),"III",IF(AND(S22&gt;=0,S22&lt;=39),"IV"))))</f>
        <v>III</v>
      </c>
      <c r="U22" s="164" t="str">
        <f t="shared" si="5"/>
        <v>Mejorable</v>
      </c>
      <c r="V22" s="207"/>
      <c r="W22" s="222"/>
      <c r="X22" s="207" t="str">
        <f t="shared" ref="X22:X42" si="10">IF(R22=100,"Posible muerte, situación crítica o catastrófica; pérdidas económicas muy altas.",IF(R22=60,"Lesiones o enfermedades graves irreparables (Incapacidad permanente parcial o invalidez); pérdidas económicas altas.",IF(R22=25,"Lesiones o enfermedades con incapacidad laboral temporal; pérdidas económicas leves.",IF(R22=10,"Lesiones o enfermedades que no requieren incapacidad; pérdidas económicas mínimas."))))</f>
        <v>Lesiones o enfermedades que no requieren incapacidad; pérdidas económicas mínimas.</v>
      </c>
      <c r="Y22" s="207" t="s">
        <v>79</v>
      </c>
      <c r="Z22" s="207" t="s">
        <v>1156</v>
      </c>
      <c r="AA22" s="207" t="s">
        <v>1156</v>
      </c>
      <c r="AB22" s="207" t="s">
        <v>1156</v>
      </c>
      <c r="AC22" s="207" t="s">
        <v>1339</v>
      </c>
      <c r="AD22" s="207" t="s">
        <v>1201</v>
      </c>
    </row>
    <row r="23" spans="1:30" ht="129.75" customHeight="1">
      <c r="A23" s="207" t="s">
        <v>613</v>
      </c>
      <c r="B23" s="207" t="s">
        <v>729</v>
      </c>
      <c r="C23" s="207" t="s">
        <v>704</v>
      </c>
      <c r="D23" s="207" t="s">
        <v>645</v>
      </c>
      <c r="E23" s="207" t="s">
        <v>806</v>
      </c>
      <c r="F23" s="208">
        <v>0</v>
      </c>
      <c r="G23" s="209" t="s">
        <v>803</v>
      </c>
      <c r="H23" s="207" t="s">
        <v>804</v>
      </c>
      <c r="I23" s="208" t="s">
        <v>88</v>
      </c>
      <c r="J23" s="207" t="s">
        <v>809</v>
      </c>
      <c r="K23" s="207" t="s">
        <v>1117</v>
      </c>
      <c r="L23" s="207" t="s">
        <v>707</v>
      </c>
      <c r="M23" s="164" t="s">
        <v>811</v>
      </c>
      <c r="N23" s="163">
        <v>2</v>
      </c>
      <c r="O23" s="163">
        <v>3</v>
      </c>
      <c r="P23" s="163">
        <f t="shared" si="6"/>
        <v>6</v>
      </c>
      <c r="Q23" s="164" t="str">
        <f t="shared" si="7"/>
        <v>Medio</v>
      </c>
      <c r="R23" s="163">
        <v>25</v>
      </c>
      <c r="S23" s="163">
        <f t="shared" si="8"/>
        <v>150</v>
      </c>
      <c r="T23" s="165" t="str">
        <f t="shared" si="9"/>
        <v>II</v>
      </c>
      <c r="U23" s="164" t="str">
        <f t="shared" si="5"/>
        <v>Aceptable con Control Especifico</v>
      </c>
      <c r="V23" s="207"/>
      <c r="W23" s="222"/>
      <c r="X23" s="207" t="str">
        <f t="shared" si="10"/>
        <v>Lesiones o enfermedades con incapacidad laboral temporal; pérdidas económicas leves.</v>
      </c>
      <c r="Y23" s="207" t="s">
        <v>79</v>
      </c>
      <c r="Z23" s="207" t="s">
        <v>1156</v>
      </c>
      <c r="AA23" s="207" t="s">
        <v>1156</v>
      </c>
      <c r="AB23" s="207" t="s">
        <v>1156</v>
      </c>
      <c r="AC23" s="207" t="s">
        <v>1339</v>
      </c>
      <c r="AD23" s="207" t="s">
        <v>1201</v>
      </c>
    </row>
    <row r="24" spans="1:30" ht="129.75" customHeight="1">
      <c r="A24" s="207" t="s">
        <v>613</v>
      </c>
      <c r="B24" s="207" t="s">
        <v>729</v>
      </c>
      <c r="C24" s="207" t="s">
        <v>704</v>
      </c>
      <c r="D24" s="207" t="s">
        <v>645</v>
      </c>
      <c r="E24" s="207" t="s">
        <v>884</v>
      </c>
      <c r="F24" s="208">
        <v>1</v>
      </c>
      <c r="G24" s="209" t="s">
        <v>39</v>
      </c>
      <c r="H24" s="207" t="s">
        <v>827</v>
      </c>
      <c r="I24" s="208" t="s">
        <v>88</v>
      </c>
      <c r="J24" s="207" t="s">
        <v>885</v>
      </c>
      <c r="K24" s="207" t="s">
        <v>1117</v>
      </c>
      <c r="L24" s="207" t="s">
        <v>834</v>
      </c>
      <c r="M24" s="164" t="s">
        <v>987</v>
      </c>
      <c r="N24" s="163">
        <v>6</v>
      </c>
      <c r="O24" s="163">
        <v>2</v>
      </c>
      <c r="P24" s="163">
        <f t="shared" si="6"/>
        <v>12</v>
      </c>
      <c r="Q24" s="164" t="str">
        <f t="shared" si="7"/>
        <v>Alto</v>
      </c>
      <c r="R24" s="163">
        <v>25</v>
      </c>
      <c r="S24" s="163">
        <f t="shared" si="8"/>
        <v>300</v>
      </c>
      <c r="T24" s="165" t="str">
        <f t="shared" si="9"/>
        <v>II</v>
      </c>
      <c r="U24" s="164" t="str">
        <f t="shared" si="5"/>
        <v>Aceptable con Control Especifico</v>
      </c>
      <c r="V24" s="207"/>
      <c r="W24" s="222"/>
      <c r="X24" s="207" t="str">
        <f t="shared" si="10"/>
        <v>Lesiones o enfermedades con incapacidad laboral temporal; pérdidas económicas leves.</v>
      </c>
      <c r="Y24" s="207" t="s">
        <v>79</v>
      </c>
      <c r="Z24" s="207" t="s">
        <v>1156</v>
      </c>
      <c r="AA24" s="207" t="s">
        <v>1156</v>
      </c>
      <c r="AB24" s="207" t="s">
        <v>1367</v>
      </c>
      <c r="AC24" s="207" t="s">
        <v>1373</v>
      </c>
      <c r="AD24" s="207" t="s">
        <v>1372</v>
      </c>
    </row>
    <row r="25" spans="1:30" ht="129.75" customHeight="1">
      <c r="A25" s="207" t="s">
        <v>613</v>
      </c>
      <c r="B25" s="207" t="s">
        <v>729</v>
      </c>
      <c r="C25" s="207" t="s">
        <v>704</v>
      </c>
      <c r="D25" s="207" t="s">
        <v>645</v>
      </c>
      <c r="E25" s="207" t="s">
        <v>838</v>
      </c>
      <c r="F25" s="208">
        <v>1</v>
      </c>
      <c r="G25" s="209" t="s">
        <v>39</v>
      </c>
      <c r="H25" s="207" t="s">
        <v>826</v>
      </c>
      <c r="I25" s="208" t="s">
        <v>89</v>
      </c>
      <c r="J25" s="207" t="s">
        <v>828</v>
      </c>
      <c r="K25" s="207" t="s">
        <v>835</v>
      </c>
      <c r="L25" s="207" t="s">
        <v>834</v>
      </c>
      <c r="M25" s="164" t="s">
        <v>988</v>
      </c>
      <c r="N25" s="163">
        <v>2</v>
      </c>
      <c r="O25" s="163">
        <v>2</v>
      </c>
      <c r="P25" s="163">
        <f t="shared" si="6"/>
        <v>4</v>
      </c>
      <c r="Q25" s="164" t="str">
        <f t="shared" si="7"/>
        <v>Bajo</v>
      </c>
      <c r="R25" s="163">
        <v>25</v>
      </c>
      <c r="S25" s="163">
        <f t="shared" si="8"/>
        <v>100</v>
      </c>
      <c r="T25" s="165" t="str">
        <f t="shared" si="9"/>
        <v>III</v>
      </c>
      <c r="U25" s="164" t="str">
        <f t="shared" si="5"/>
        <v>Mejorable</v>
      </c>
      <c r="V25" s="207"/>
      <c r="W25" s="222"/>
      <c r="X25" s="207" t="str">
        <f t="shared" si="10"/>
        <v>Lesiones o enfermedades con incapacidad laboral temporal; pérdidas económicas leves.</v>
      </c>
      <c r="Y25" s="207" t="s">
        <v>79</v>
      </c>
      <c r="Z25" s="207" t="s">
        <v>1156</v>
      </c>
      <c r="AA25" s="207" t="s">
        <v>1156</v>
      </c>
      <c r="AB25" s="207" t="s">
        <v>1367</v>
      </c>
      <c r="AC25" s="207" t="s">
        <v>1373</v>
      </c>
      <c r="AD25" s="207" t="s">
        <v>1201</v>
      </c>
    </row>
    <row r="26" spans="1:30" ht="129.75" customHeight="1">
      <c r="A26" s="207" t="s">
        <v>613</v>
      </c>
      <c r="B26" s="207" t="s">
        <v>729</v>
      </c>
      <c r="C26" s="207" t="s">
        <v>704</v>
      </c>
      <c r="D26" s="207" t="s">
        <v>645</v>
      </c>
      <c r="E26" s="207" t="s">
        <v>838</v>
      </c>
      <c r="F26" s="208">
        <v>1</v>
      </c>
      <c r="G26" s="209" t="s">
        <v>39</v>
      </c>
      <c r="H26" s="207" t="s">
        <v>827</v>
      </c>
      <c r="I26" s="208" t="s">
        <v>88</v>
      </c>
      <c r="J26" s="207" t="s">
        <v>1019</v>
      </c>
      <c r="K26" s="207" t="s">
        <v>835</v>
      </c>
      <c r="L26" s="207" t="s">
        <v>834</v>
      </c>
      <c r="M26" s="164" t="s">
        <v>989</v>
      </c>
      <c r="N26" s="163">
        <v>6</v>
      </c>
      <c r="O26" s="163">
        <v>2</v>
      </c>
      <c r="P26" s="163">
        <f t="shared" si="6"/>
        <v>12</v>
      </c>
      <c r="Q26" s="164" t="str">
        <f t="shared" si="7"/>
        <v>Alto</v>
      </c>
      <c r="R26" s="163">
        <v>25</v>
      </c>
      <c r="S26" s="163">
        <f t="shared" si="8"/>
        <v>300</v>
      </c>
      <c r="T26" s="165" t="str">
        <f t="shared" si="9"/>
        <v>II</v>
      </c>
      <c r="U26" s="164" t="str">
        <f t="shared" si="5"/>
        <v>Aceptable con Control Especifico</v>
      </c>
      <c r="V26" s="207"/>
      <c r="W26" s="222"/>
      <c r="X26" s="207" t="str">
        <f t="shared" si="10"/>
        <v>Lesiones o enfermedades con incapacidad laboral temporal; pérdidas económicas leves.</v>
      </c>
      <c r="Y26" s="207" t="s">
        <v>79</v>
      </c>
      <c r="Z26" s="207" t="s">
        <v>1156</v>
      </c>
      <c r="AA26" s="207" t="s">
        <v>1156</v>
      </c>
      <c r="AB26" s="207" t="s">
        <v>1367</v>
      </c>
      <c r="AC26" s="207" t="s">
        <v>1373</v>
      </c>
      <c r="AD26" s="207" t="s">
        <v>1370</v>
      </c>
    </row>
    <row r="27" spans="1:30" ht="129.75" customHeight="1">
      <c r="A27" s="207" t="s">
        <v>613</v>
      </c>
      <c r="B27" s="207" t="s">
        <v>729</v>
      </c>
      <c r="C27" s="207" t="s">
        <v>704</v>
      </c>
      <c r="D27" s="207" t="s">
        <v>645</v>
      </c>
      <c r="E27" s="207" t="s">
        <v>838</v>
      </c>
      <c r="F27" s="208">
        <v>1</v>
      </c>
      <c r="G27" s="209" t="s">
        <v>39</v>
      </c>
      <c r="H27" s="207" t="s">
        <v>832</v>
      </c>
      <c r="I27" s="208" t="s">
        <v>89</v>
      </c>
      <c r="J27" s="207" t="s">
        <v>828</v>
      </c>
      <c r="K27" s="207" t="s">
        <v>835</v>
      </c>
      <c r="L27" s="207" t="s">
        <v>839</v>
      </c>
      <c r="M27" s="164" t="s">
        <v>984</v>
      </c>
      <c r="N27" s="163">
        <v>2</v>
      </c>
      <c r="O27" s="163">
        <v>2</v>
      </c>
      <c r="P27" s="163">
        <f t="shared" si="6"/>
        <v>4</v>
      </c>
      <c r="Q27" s="164" t="str">
        <f t="shared" si="7"/>
        <v>Bajo</v>
      </c>
      <c r="R27" s="163">
        <v>25</v>
      </c>
      <c r="S27" s="163">
        <f t="shared" si="8"/>
        <v>100</v>
      </c>
      <c r="T27" s="165" t="str">
        <f t="shared" si="9"/>
        <v>III</v>
      </c>
      <c r="U27" s="164" t="str">
        <f t="shared" si="5"/>
        <v>Mejorable</v>
      </c>
      <c r="V27" s="207"/>
      <c r="W27" s="222"/>
      <c r="X27" s="207" t="str">
        <f t="shared" si="10"/>
        <v>Lesiones o enfermedades con incapacidad laboral temporal; pérdidas económicas leves.</v>
      </c>
      <c r="Y27" s="207" t="s">
        <v>79</v>
      </c>
      <c r="Z27" s="207" t="s">
        <v>1156</v>
      </c>
      <c r="AA27" s="207" t="s">
        <v>1156</v>
      </c>
      <c r="AB27" s="207" t="s">
        <v>1367</v>
      </c>
      <c r="AC27" s="207" t="s">
        <v>1373</v>
      </c>
      <c r="AD27" s="207" t="s">
        <v>1201</v>
      </c>
    </row>
    <row r="28" spans="1:30" ht="129.75" customHeight="1">
      <c r="A28" s="207" t="s">
        <v>613</v>
      </c>
      <c r="B28" s="207" t="s">
        <v>729</v>
      </c>
      <c r="C28" s="207" t="s">
        <v>704</v>
      </c>
      <c r="D28" s="207" t="s">
        <v>645</v>
      </c>
      <c r="E28" s="207" t="s">
        <v>840</v>
      </c>
      <c r="F28" s="208">
        <v>1</v>
      </c>
      <c r="G28" s="209" t="s">
        <v>817</v>
      </c>
      <c r="H28" s="207" t="s">
        <v>816</v>
      </c>
      <c r="I28" s="208" t="s">
        <v>89</v>
      </c>
      <c r="J28" s="207" t="s">
        <v>822</v>
      </c>
      <c r="K28" s="207" t="s">
        <v>1117</v>
      </c>
      <c r="L28" s="207" t="s">
        <v>824</v>
      </c>
      <c r="M28" s="164" t="s">
        <v>990</v>
      </c>
      <c r="N28" s="163">
        <v>1</v>
      </c>
      <c r="O28" s="163">
        <v>4</v>
      </c>
      <c r="P28" s="163">
        <f t="shared" si="6"/>
        <v>4</v>
      </c>
      <c r="Q28" s="164" t="str">
        <f t="shared" si="7"/>
        <v>Bajo</v>
      </c>
      <c r="R28" s="163">
        <v>10</v>
      </c>
      <c r="S28" s="163">
        <f t="shared" si="8"/>
        <v>40</v>
      </c>
      <c r="T28" s="165" t="str">
        <f t="shared" si="9"/>
        <v>III</v>
      </c>
      <c r="U28" s="164" t="str">
        <f t="shared" si="5"/>
        <v>Mejorable</v>
      </c>
      <c r="V28" s="207"/>
      <c r="W28" s="222"/>
      <c r="X28" s="207" t="str">
        <f t="shared" si="10"/>
        <v>Lesiones o enfermedades que no requieren incapacidad; pérdidas económicas mínimas.</v>
      </c>
      <c r="Y28" s="207" t="s">
        <v>79</v>
      </c>
      <c r="Z28" s="207" t="s">
        <v>1156</v>
      </c>
      <c r="AA28" s="207" t="s">
        <v>1156</v>
      </c>
      <c r="AB28" s="207" t="s">
        <v>1168</v>
      </c>
      <c r="AC28" s="207" t="s">
        <v>1361</v>
      </c>
      <c r="AD28" s="207" t="s">
        <v>1201</v>
      </c>
    </row>
    <row r="29" spans="1:30" ht="129.75" customHeight="1">
      <c r="A29" s="207" t="s">
        <v>613</v>
      </c>
      <c r="B29" s="207" t="s">
        <v>729</v>
      </c>
      <c r="C29" s="207" t="s">
        <v>704</v>
      </c>
      <c r="D29" s="207" t="s">
        <v>645</v>
      </c>
      <c r="E29" s="207" t="s">
        <v>840</v>
      </c>
      <c r="F29" s="208">
        <v>1</v>
      </c>
      <c r="G29" s="164" t="s">
        <v>1603</v>
      </c>
      <c r="H29" s="164" t="s">
        <v>411</v>
      </c>
      <c r="I29" s="163" t="s">
        <v>88</v>
      </c>
      <c r="J29" s="164" t="s">
        <v>1085</v>
      </c>
      <c r="K29" s="164" t="s">
        <v>1117</v>
      </c>
      <c r="L29" s="164" t="s">
        <v>1117</v>
      </c>
      <c r="M29" s="164" t="s">
        <v>1117</v>
      </c>
      <c r="N29" s="163">
        <v>2</v>
      </c>
      <c r="O29" s="163">
        <v>1</v>
      </c>
      <c r="P29" s="163">
        <f>N29*O29</f>
        <v>2</v>
      </c>
      <c r="Q29" s="164" t="str">
        <f>IF(AND(P29&gt;=0,P29&lt;=4),"Bajo",IF(AND(P29&gt;=6,P29&lt;=8),"Medio",IF(AND(P29&gt;=10,P29&lt;=20),"Alto",IF(AND(P29&gt;=24,P29&lt;=40),"Muy alto","ERROR"))))</f>
        <v>Bajo</v>
      </c>
      <c r="R29" s="163">
        <v>25</v>
      </c>
      <c r="S29" s="163">
        <f>P29*R29</f>
        <v>50</v>
      </c>
      <c r="T29" s="165" t="str">
        <f>IF(AND(S29&gt;=600,S29&lt;=4000),"I",IF(AND(S29&gt;=150,S29&lt;=500),"II",IF(AND(S29&gt;=40,S29&lt;=120),"III",IF(AND(S29&gt;=0,S29&lt;=39),"IV","ERROR"))))</f>
        <v>III</v>
      </c>
      <c r="U29" s="164" t="str">
        <f t="shared" si="5"/>
        <v>Mejorable</v>
      </c>
      <c r="V29" s="164"/>
      <c r="W29" s="222"/>
      <c r="X29" s="164" t="str">
        <f t="shared" si="10"/>
        <v>Lesiones o enfermedades con incapacidad laboral temporal; pérdidas económicas leves.</v>
      </c>
      <c r="Y29" s="164" t="s">
        <v>79</v>
      </c>
      <c r="Z29" s="164" t="s">
        <v>1119</v>
      </c>
      <c r="AA29" s="164" t="s">
        <v>1119</v>
      </c>
      <c r="AB29" s="164" t="s">
        <v>1119</v>
      </c>
      <c r="AC29" s="164" t="s">
        <v>1127</v>
      </c>
      <c r="AD29" s="164" t="s">
        <v>1201</v>
      </c>
    </row>
    <row r="30" spans="1:30" ht="129.75" customHeight="1">
      <c r="A30" s="207" t="s">
        <v>613</v>
      </c>
      <c r="B30" s="207" t="s">
        <v>729</v>
      </c>
      <c r="C30" s="207" t="s">
        <v>704</v>
      </c>
      <c r="D30" s="207" t="s">
        <v>645</v>
      </c>
      <c r="E30" s="207" t="s">
        <v>840</v>
      </c>
      <c r="F30" s="208">
        <v>1</v>
      </c>
      <c r="G30" s="164" t="s">
        <v>1603</v>
      </c>
      <c r="H30" s="164" t="s">
        <v>1134</v>
      </c>
      <c r="I30" s="163" t="s">
        <v>88</v>
      </c>
      <c r="J30" s="164" t="s">
        <v>1086</v>
      </c>
      <c r="K30" s="164" t="s">
        <v>1117</v>
      </c>
      <c r="L30" s="164" t="s">
        <v>1117</v>
      </c>
      <c r="M30" s="164" t="s">
        <v>1117</v>
      </c>
      <c r="N30" s="163">
        <v>2</v>
      </c>
      <c r="O30" s="163">
        <v>2</v>
      </c>
      <c r="P30" s="163">
        <f>N30*O30</f>
        <v>4</v>
      </c>
      <c r="Q30" s="164" t="str">
        <f>IF(AND(P30&gt;=0,P30&lt;=4),"Bajo",IF(AND(P30&gt;=6,P30&lt;=8),"Medio",IF(AND(P30&gt;=10,P30&lt;=20),"Alto",IF(AND(P30&gt;=24,P30&lt;=40),"Muy alto","ERROR"))))</f>
        <v>Bajo</v>
      </c>
      <c r="R30" s="163">
        <v>25</v>
      </c>
      <c r="S30" s="163">
        <f>P30*R30</f>
        <v>100</v>
      </c>
      <c r="T30" s="165" t="str">
        <f>IF(AND(S30&gt;=600,S30&lt;=4000),"I",IF(AND(S30&gt;=150,S30&lt;=500),"II",IF(AND(S30&gt;=40,S30&lt;=120),"III",IF(AND(S30&gt;=0,S30&lt;=39),"IV","ERROR"))))</f>
        <v>III</v>
      </c>
      <c r="U30" s="164" t="str">
        <f t="shared" si="5"/>
        <v>Mejorable</v>
      </c>
      <c r="V30" s="164"/>
      <c r="W30" s="222"/>
      <c r="X30" s="164" t="str">
        <f t="shared" si="10"/>
        <v>Lesiones o enfermedades con incapacidad laboral temporal; pérdidas económicas leves.</v>
      </c>
      <c r="Y30" s="164" t="s">
        <v>79</v>
      </c>
      <c r="Z30" s="164" t="s">
        <v>1119</v>
      </c>
      <c r="AA30" s="164" t="s">
        <v>1119</v>
      </c>
      <c r="AB30" s="164" t="s">
        <v>1119</v>
      </c>
      <c r="AC30" s="164" t="s">
        <v>1133</v>
      </c>
      <c r="AD30" s="164" t="s">
        <v>1201</v>
      </c>
    </row>
    <row r="31" spans="1:30" ht="129.75" customHeight="1">
      <c r="A31" s="207" t="s">
        <v>613</v>
      </c>
      <c r="B31" s="207" t="s">
        <v>729</v>
      </c>
      <c r="C31" s="207" t="s">
        <v>704</v>
      </c>
      <c r="D31" s="207" t="s">
        <v>645</v>
      </c>
      <c r="E31" s="207" t="s">
        <v>840</v>
      </c>
      <c r="F31" s="208">
        <v>1</v>
      </c>
      <c r="G31" s="164" t="s">
        <v>1603</v>
      </c>
      <c r="H31" s="164" t="s">
        <v>1051</v>
      </c>
      <c r="I31" s="163" t="s">
        <v>88</v>
      </c>
      <c r="J31" s="164" t="s">
        <v>1045</v>
      </c>
      <c r="K31" s="164" t="s">
        <v>1117</v>
      </c>
      <c r="L31" s="164" t="s">
        <v>1117</v>
      </c>
      <c r="M31" s="164" t="s">
        <v>1117</v>
      </c>
      <c r="N31" s="163">
        <v>2</v>
      </c>
      <c r="O31" s="163">
        <v>1</v>
      </c>
      <c r="P31" s="163">
        <f>N31*O31</f>
        <v>2</v>
      </c>
      <c r="Q31" s="164" t="str">
        <f>IF(AND(P31&gt;=0,P31&lt;=4),"Bajo",IF(AND(P31&gt;=6,P31&lt;=8),"Medio",IF(AND(P31&gt;=10,P31&lt;=20),"Alto",IF(AND(P31&gt;=24,P31&lt;=40),"Muy alto","ERROR"))))</f>
        <v>Bajo</v>
      </c>
      <c r="R31" s="163">
        <v>25</v>
      </c>
      <c r="S31" s="163">
        <f>P31*R31</f>
        <v>50</v>
      </c>
      <c r="T31" s="165" t="str">
        <f>IF(AND(S31&gt;=600,S31&lt;=4000),"I",IF(AND(S31&gt;=150,S31&lt;=500),"II",IF(AND(S31&gt;=40,S31&lt;=120),"III",IF(AND(S31&gt;=0,S31&lt;=39),"IV","ERROR"))))</f>
        <v>III</v>
      </c>
      <c r="U31" s="164" t="str">
        <f t="shared" si="5"/>
        <v>Mejorable</v>
      </c>
      <c r="V31" s="164"/>
      <c r="W31" s="222"/>
      <c r="X31" s="164" t="str">
        <f t="shared" si="10"/>
        <v>Lesiones o enfermedades con incapacidad laboral temporal; pérdidas económicas leves.</v>
      </c>
      <c r="Y31" s="164" t="s">
        <v>79</v>
      </c>
      <c r="Z31" s="164" t="s">
        <v>1119</v>
      </c>
      <c r="AA31" s="164" t="s">
        <v>1119</v>
      </c>
      <c r="AB31" s="164" t="s">
        <v>1119</v>
      </c>
      <c r="AC31" s="164" t="s">
        <v>1135</v>
      </c>
      <c r="AD31" s="164" t="s">
        <v>1201</v>
      </c>
    </row>
    <row r="32" spans="1:30" ht="129.75" customHeight="1">
      <c r="A32" s="207" t="s">
        <v>613</v>
      </c>
      <c r="B32" s="207" t="s">
        <v>729</v>
      </c>
      <c r="C32" s="207" t="s">
        <v>704</v>
      </c>
      <c r="D32" s="207" t="s">
        <v>645</v>
      </c>
      <c r="E32" s="207" t="s">
        <v>840</v>
      </c>
      <c r="F32" s="208">
        <v>1</v>
      </c>
      <c r="G32" s="164" t="s">
        <v>1603</v>
      </c>
      <c r="H32" s="164" t="s">
        <v>1079</v>
      </c>
      <c r="I32" s="163" t="s">
        <v>88</v>
      </c>
      <c r="J32" s="164" t="s">
        <v>1087</v>
      </c>
      <c r="K32" s="164" t="s">
        <v>1117</v>
      </c>
      <c r="L32" s="164" t="s">
        <v>1117</v>
      </c>
      <c r="M32" s="164" t="s">
        <v>1117</v>
      </c>
      <c r="N32" s="163">
        <v>2</v>
      </c>
      <c r="O32" s="163">
        <v>1</v>
      </c>
      <c r="P32" s="163">
        <f>N32*O32</f>
        <v>2</v>
      </c>
      <c r="Q32" s="164" t="str">
        <f>IF(AND(P32&gt;=0,P32&lt;=4),"Bajo",IF(AND(P32&gt;=6,P32&lt;=8),"Medio",IF(AND(P32&gt;=10,P32&lt;=20),"Alto",IF(AND(P32&gt;=24,P32&lt;=40),"Muy alto","ERROR"))))</f>
        <v>Bajo</v>
      </c>
      <c r="R32" s="163">
        <v>25</v>
      </c>
      <c r="S32" s="163">
        <f>P32*R32</f>
        <v>50</v>
      </c>
      <c r="T32" s="165" t="str">
        <f>IF(AND(S32&gt;=600,S32&lt;=4000),"I",IF(AND(S32&gt;=150,S32&lt;=500),"II",IF(AND(S32&gt;=40,S32&lt;=120),"III",IF(AND(S32&gt;=0,S32&lt;=39),"IV","ERROR"))))</f>
        <v>III</v>
      </c>
      <c r="U32" s="164" t="str">
        <f t="shared" si="5"/>
        <v>Mejorable</v>
      </c>
      <c r="V32" s="164"/>
      <c r="W32" s="222"/>
      <c r="X32" s="164" t="str">
        <f t="shared" si="10"/>
        <v>Lesiones o enfermedades con incapacidad laboral temporal; pérdidas económicas leves.</v>
      </c>
      <c r="Y32" s="164" t="s">
        <v>79</v>
      </c>
      <c r="Z32" s="164" t="s">
        <v>1119</v>
      </c>
      <c r="AA32" s="164" t="s">
        <v>1119</v>
      </c>
      <c r="AB32" s="164" t="s">
        <v>1119</v>
      </c>
      <c r="AC32" s="164" t="s">
        <v>1132</v>
      </c>
      <c r="AD32" s="164" t="s">
        <v>1201</v>
      </c>
    </row>
    <row r="33" spans="1:30" ht="129.75" customHeight="1">
      <c r="A33" s="207" t="s">
        <v>613</v>
      </c>
      <c r="B33" s="207" t="s">
        <v>729</v>
      </c>
      <c r="C33" s="207" t="s">
        <v>704</v>
      </c>
      <c r="D33" s="207" t="s">
        <v>645</v>
      </c>
      <c r="E33" s="207" t="s">
        <v>886</v>
      </c>
      <c r="F33" s="208">
        <v>1</v>
      </c>
      <c r="G33" s="209" t="s">
        <v>1382</v>
      </c>
      <c r="H33" s="207" t="s">
        <v>867</v>
      </c>
      <c r="I33" s="208" t="s">
        <v>89</v>
      </c>
      <c r="J33" s="207" t="s">
        <v>879</v>
      </c>
      <c r="K33" s="207" t="s">
        <v>874</v>
      </c>
      <c r="L33" s="207" t="s">
        <v>1117</v>
      </c>
      <c r="M33" s="164" t="s">
        <v>871</v>
      </c>
      <c r="N33" s="163">
        <v>2</v>
      </c>
      <c r="O33" s="163">
        <v>3</v>
      </c>
      <c r="P33" s="163">
        <f t="shared" ref="P33:P42" si="11">+N33*O33</f>
        <v>6</v>
      </c>
      <c r="Q33" s="164" t="str">
        <f t="shared" ref="Q33:Q44" si="12">IF(AND(P33&gt;=0,P33&lt;=4),"Bajo",IF(AND(P33&gt;=6,P33&lt;=8),"Medio",IF(AND(P33&gt;=10,P33&lt;=20),"Alto",IF(AND(P33&gt;=24,P33&lt;=40),"Muy alto"))))</f>
        <v>Medio</v>
      </c>
      <c r="R33" s="163">
        <v>25</v>
      </c>
      <c r="S33" s="163">
        <f t="shared" ref="S33:S42" si="13">+P33*R33</f>
        <v>150</v>
      </c>
      <c r="T33" s="165" t="str">
        <f t="shared" ref="T33:T44" si="14">IF(AND(S33&gt;=600,S33&lt;=4000),"I",IF(AND(S33&gt;=150,S33&lt;=500),"II",IF(AND(S33&gt;=40,S33&lt;=120),"III",IF(AND(S33&gt;=0,S33&lt;=39),"IV"))))</f>
        <v>II</v>
      </c>
      <c r="U33" s="164" t="str">
        <f t="shared" si="5"/>
        <v>Aceptable con Control Especifico</v>
      </c>
      <c r="V33" s="207"/>
      <c r="W33" s="222"/>
      <c r="X33" s="207" t="str">
        <f t="shared" si="10"/>
        <v>Lesiones o enfermedades con incapacidad laboral temporal; pérdidas económicas leves.</v>
      </c>
      <c r="Y33" s="207" t="s">
        <v>79</v>
      </c>
      <c r="Z33" s="207" t="s">
        <v>1156</v>
      </c>
      <c r="AA33" s="207" t="s">
        <v>1156</v>
      </c>
      <c r="AB33" s="207" t="s">
        <v>1349</v>
      </c>
      <c r="AC33" s="207" t="s">
        <v>1350</v>
      </c>
      <c r="AD33" s="207" t="s">
        <v>1352</v>
      </c>
    </row>
    <row r="34" spans="1:30" ht="129.75" customHeight="1">
      <c r="A34" s="207" t="s">
        <v>613</v>
      </c>
      <c r="B34" s="207" t="s">
        <v>729</v>
      </c>
      <c r="C34" s="207" t="s">
        <v>704</v>
      </c>
      <c r="D34" s="207" t="s">
        <v>645</v>
      </c>
      <c r="E34" s="207" t="s">
        <v>888</v>
      </c>
      <c r="F34" s="208">
        <v>0</v>
      </c>
      <c r="G34" s="209" t="s">
        <v>1384</v>
      </c>
      <c r="H34" s="207" t="s">
        <v>890</v>
      </c>
      <c r="I34" s="208" t="s">
        <v>89</v>
      </c>
      <c r="J34" s="207" t="s">
        <v>868</v>
      </c>
      <c r="K34" s="207" t="s">
        <v>1117</v>
      </c>
      <c r="L34" s="207" t="s">
        <v>1117</v>
      </c>
      <c r="M34" s="164" t="s">
        <v>891</v>
      </c>
      <c r="N34" s="163">
        <v>2</v>
      </c>
      <c r="O34" s="163">
        <v>3</v>
      </c>
      <c r="P34" s="163">
        <f t="shared" si="11"/>
        <v>6</v>
      </c>
      <c r="Q34" s="164" t="str">
        <f t="shared" si="12"/>
        <v>Medio</v>
      </c>
      <c r="R34" s="163">
        <v>25</v>
      </c>
      <c r="S34" s="163">
        <f t="shared" si="13"/>
        <v>150</v>
      </c>
      <c r="T34" s="165" t="str">
        <f t="shared" si="14"/>
        <v>II</v>
      </c>
      <c r="U34" s="164" t="str">
        <f t="shared" si="5"/>
        <v>Aceptable con Control Especifico</v>
      </c>
      <c r="V34" s="207"/>
      <c r="W34" s="222"/>
      <c r="X34" s="207" t="str">
        <f t="shared" si="10"/>
        <v>Lesiones o enfermedades con incapacidad laboral temporal; pérdidas económicas leves.</v>
      </c>
      <c r="Y34" s="207" t="s">
        <v>79</v>
      </c>
      <c r="Z34" s="207" t="s">
        <v>1156</v>
      </c>
      <c r="AA34" s="207" t="s">
        <v>1156</v>
      </c>
      <c r="AB34" s="207" t="s">
        <v>1349</v>
      </c>
      <c r="AC34" s="207" t="s">
        <v>1350</v>
      </c>
      <c r="AD34" s="207" t="s">
        <v>1354</v>
      </c>
    </row>
    <row r="35" spans="1:30" ht="129.75" customHeight="1">
      <c r="A35" s="207" t="s">
        <v>613</v>
      </c>
      <c r="B35" s="207" t="s">
        <v>729</v>
      </c>
      <c r="C35" s="207" t="s">
        <v>704</v>
      </c>
      <c r="D35" s="207" t="s">
        <v>645</v>
      </c>
      <c r="E35" s="207" t="s">
        <v>886</v>
      </c>
      <c r="F35" s="208">
        <v>1</v>
      </c>
      <c r="G35" s="209" t="s">
        <v>1383</v>
      </c>
      <c r="H35" s="207" t="s">
        <v>901</v>
      </c>
      <c r="I35" s="208" t="s">
        <v>89</v>
      </c>
      <c r="J35" s="207" t="s">
        <v>868</v>
      </c>
      <c r="K35" s="207" t="s">
        <v>873</v>
      </c>
      <c r="L35" s="207" t="s">
        <v>1117</v>
      </c>
      <c r="M35" s="164" t="s">
        <v>871</v>
      </c>
      <c r="N35" s="163">
        <v>2</v>
      </c>
      <c r="O35" s="163">
        <v>3</v>
      </c>
      <c r="P35" s="163">
        <f t="shared" si="11"/>
        <v>6</v>
      </c>
      <c r="Q35" s="164" t="str">
        <f t="shared" si="12"/>
        <v>Medio</v>
      </c>
      <c r="R35" s="163">
        <v>25</v>
      </c>
      <c r="S35" s="163">
        <f t="shared" si="13"/>
        <v>150</v>
      </c>
      <c r="T35" s="165" t="str">
        <f t="shared" si="14"/>
        <v>II</v>
      </c>
      <c r="U35" s="164" t="str">
        <f t="shared" si="5"/>
        <v>Aceptable con Control Especifico</v>
      </c>
      <c r="V35" s="207"/>
      <c r="W35" s="222"/>
      <c r="X35" s="207" t="str">
        <f t="shared" si="10"/>
        <v>Lesiones o enfermedades con incapacidad laboral temporal; pérdidas económicas leves.</v>
      </c>
      <c r="Y35" s="207" t="s">
        <v>79</v>
      </c>
      <c r="Z35" s="207" t="s">
        <v>1156</v>
      </c>
      <c r="AA35" s="207" t="s">
        <v>1156</v>
      </c>
      <c r="AB35" s="207" t="s">
        <v>1349</v>
      </c>
      <c r="AC35" s="207" t="s">
        <v>1350</v>
      </c>
      <c r="AD35" s="207" t="s">
        <v>1352</v>
      </c>
    </row>
    <row r="36" spans="1:30" ht="129.75" customHeight="1">
      <c r="A36" s="207" t="s">
        <v>613</v>
      </c>
      <c r="B36" s="207" t="s">
        <v>729</v>
      </c>
      <c r="C36" s="207" t="s">
        <v>704</v>
      </c>
      <c r="D36" s="207" t="s">
        <v>645</v>
      </c>
      <c r="E36" s="207" t="s">
        <v>886</v>
      </c>
      <c r="F36" s="208">
        <v>1</v>
      </c>
      <c r="G36" s="209" t="s">
        <v>1386</v>
      </c>
      <c r="H36" s="207" t="s">
        <v>908</v>
      </c>
      <c r="I36" s="208" t="s">
        <v>89</v>
      </c>
      <c r="J36" s="207" t="s">
        <v>909</v>
      </c>
      <c r="K36" s="207" t="s">
        <v>874</v>
      </c>
      <c r="L36" s="207" t="s">
        <v>911</v>
      </c>
      <c r="M36" s="164" t="s">
        <v>871</v>
      </c>
      <c r="N36" s="163">
        <v>2</v>
      </c>
      <c r="O36" s="163">
        <v>3</v>
      </c>
      <c r="P36" s="163">
        <f t="shared" si="11"/>
        <v>6</v>
      </c>
      <c r="Q36" s="164" t="str">
        <f t="shared" si="12"/>
        <v>Medio</v>
      </c>
      <c r="R36" s="163">
        <v>60</v>
      </c>
      <c r="S36" s="163">
        <f t="shared" si="13"/>
        <v>360</v>
      </c>
      <c r="T36" s="165" t="str">
        <f t="shared" si="14"/>
        <v>II</v>
      </c>
      <c r="U36" s="164" t="str">
        <f t="shared" si="5"/>
        <v>Aceptable con Control Especifico</v>
      </c>
      <c r="V36" s="207"/>
      <c r="W36" s="222"/>
      <c r="X36" s="207" t="str">
        <f t="shared" si="10"/>
        <v>Lesiones o enfermedades graves irreparables (Incapacidad permanente parcial o invalidez); pérdidas económicas altas.</v>
      </c>
      <c r="Y36" s="207" t="s">
        <v>79</v>
      </c>
      <c r="Z36" s="207" t="s">
        <v>1156</v>
      </c>
      <c r="AA36" s="207" t="s">
        <v>1156</v>
      </c>
      <c r="AB36" s="207" t="s">
        <v>1156</v>
      </c>
      <c r="AC36" s="207" t="s">
        <v>1336</v>
      </c>
      <c r="AD36" s="207" t="s">
        <v>1201</v>
      </c>
    </row>
    <row r="37" spans="1:30" ht="129.75" customHeight="1">
      <c r="A37" s="207" t="s">
        <v>613</v>
      </c>
      <c r="B37" s="207" t="s">
        <v>729</v>
      </c>
      <c r="C37" s="207" t="s">
        <v>704</v>
      </c>
      <c r="D37" s="207" t="s">
        <v>645</v>
      </c>
      <c r="E37" s="207" t="s">
        <v>884</v>
      </c>
      <c r="F37" s="208">
        <v>1</v>
      </c>
      <c r="G37" s="209" t="s">
        <v>1387</v>
      </c>
      <c r="H37" s="207" t="s">
        <v>943</v>
      </c>
      <c r="I37" s="208" t="s">
        <v>89</v>
      </c>
      <c r="J37" s="207" t="s">
        <v>821</v>
      </c>
      <c r="K37" s="207" t="s">
        <v>940</v>
      </c>
      <c r="L37" s="207" t="s">
        <v>834</v>
      </c>
      <c r="M37" s="164" t="s">
        <v>945</v>
      </c>
      <c r="N37" s="163">
        <v>6</v>
      </c>
      <c r="O37" s="163">
        <v>2</v>
      </c>
      <c r="P37" s="163">
        <f t="shared" si="11"/>
        <v>12</v>
      </c>
      <c r="Q37" s="164" t="str">
        <f t="shared" si="12"/>
        <v>Alto</v>
      </c>
      <c r="R37" s="163">
        <v>60</v>
      </c>
      <c r="S37" s="163">
        <f t="shared" si="13"/>
        <v>720</v>
      </c>
      <c r="T37" s="165" t="str">
        <f t="shared" si="14"/>
        <v>I</v>
      </c>
      <c r="U37" s="164" t="str">
        <f t="shared" si="5"/>
        <v>No Aceptable</v>
      </c>
      <c r="V37" s="207"/>
      <c r="W37" s="222"/>
      <c r="X37" s="207" t="str">
        <f t="shared" si="10"/>
        <v>Lesiones o enfermedades graves irreparables (Incapacidad permanente parcial o invalidez); pérdidas económicas altas.</v>
      </c>
      <c r="Y37" s="207" t="s">
        <v>79</v>
      </c>
      <c r="Z37" s="207" t="s">
        <v>1156</v>
      </c>
      <c r="AA37" s="207" t="s">
        <v>1156</v>
      </c>
      <c r="AB37" s="207" t="s">
        <v>1380</v>
      </c>
      <c r="AC37" s="207" t="s">
        <v>1377</v>
      </c>
      <c r="AD37" s="207" t="s">
        <v>1379</v>
      </c>
    </row>
    <row r="38" spans="1:30" ht="129.75" customHeight="1">
      <c r="A38" s="207" t="s">
        <v>613</v>
      </c>
      <c r="B38" s="207" t="s">
        <v>729</v>
      </c>
      <c r="C38" s="207" t="s">
        <v>704</v>
      </c>
      <c r="D38" s="207" t="s">
        <v>645</v>
      </c>
      <c r="E38" s="207" t="s">
        <v>838</v>
      </c>
      <c r="F38" s="208">
        <v>1</v>
      </c>
      <c r="G38" s="209" t="s">
        <v>1387</v>
      </c>
      <c r="H38" s="207" t="s">
        <v>944</v>
      </c>
      <c r="I38" s="208" t="s">
        <v>89</v>
      </c>
      <c r="J38" s="207" t="s">
        <v>937</v>
      </c>
      <c r="K38" s="207" t="s">
        <v>940</v>
      </c>
      <c r="L38" s="207" t="s">
        <v>834</v>
      </c>
      <c r="M38" s="164" t="s">
        <v>945</v>
      </c>
      <c r="N38" s="163">
        <v>2</v>
      </c>
      <c r="O38" s="163">
        <v>2</v>
      </c>
      <c r="P38" s="163">
        <f t="shared" si="11"/>
        <v>4</v>
      </c>
      <c r="Q38" s="164" t="str">
        <f t="shared" si="12"/>
        <v>Bajo</v>
      </c>
      <c r="R38" s="163">
        <v>25</v>
      </c>
      <c r="S38" s="163">
        <f t="shared" si="13"/>
        <v>100</v>
      </c>
      <c r="T38" s="165" t="str">
        <f t="shared" si="14"/>
        <v>III</v>
      </c>
      <c r="U38" s="164" t="str">
        <f t="shared" si="5"/>
        <v>Mejorable</v>
      </c>
      <c r="V38" s="207"/>
      <c r="W38" s="222"/>
      <c r="X38" s="207" t="str">
        <f t="shared" si="10"/>
        <v>Lesiones o enfermedades con incapacidad laboral temporal; pérdidas económicas leves.</v>
      </c>
      <c r="Y38" s="207" t="s">
        <v>79</v>
      </c>
      <c r="Z38" s="207" t="s">
        <v>1156</v>
      </c>
      <c r="AA38" s="207" t="s">
        <v>1156</v>
      </c>
      <c r="AB38" s="207" t="s">
        <v>1380</v>
      </c>
      <c r="AC38" s="207" t="s">
        <v>1377</v>
      </c>
      <c r="AD38" s="207" t="s">
        <v>1379</v>
      </c>
    </row>
    <row r="39" spans="1:30" ht="129.75" customHeight="1">
      <c r="A39" s="207" t="s">
        <v>613</v>
      </c>
      <c r="B39" s="207" t="s">
        <v>729</v>
      </c>
      <c r="C39" s="207" t="s">
        <v>704</v>
      </c>
      <c r="D39" s="207" t="s">
        <v>645</v>
      </c>
      <c r="E39" s="207" t="s">
        <v>838</v>
      </c>
      <c r="F39" s="208">
        <v>1</v>
      </c>
      <c r="G39" s="209" t="s">
        <v>1387</v>
      </c>
      <c r="H39" s="207" t="s">
        <v>943</v>
      </c>
      <c r="I39" s="208" t="s">
        <v>89</v>
      </c>
      <c r="J39" s="207" t="s">
        <v>821</v>
      </c>
      <c r="K39" s="207" t="s">
        <v>940</v>
      </c>
      <c r="L39" s="207" t="s">
        <v>834</v>
      </c>
      <c r="M39" s="164" t="s">
        <v>945</v>
      </c>
      <c r="N39" s="163">
        <v>6</v>
      </c>
      <c r="O39" s="163">
        <v>2</v>
      </c>
      <c r="P39" s="163">
        <f t="shared" si="11"/>
        <v>12</v>
      </c>
      <c r="Q39" s="164" t="str">
        <f t="shared" si="12"/>
        <v>Alto</v>
      </c>
      <c r="R39" s="163">
        <v>25</v>
      </c>
      <c r="S39" s="163">
        <f t="shared" si="13"/>
        <v>300</v>
      </c>
      <c r="T39" s="165" t="str">
        <f t="shared" si="14"/>
        <v>II</v>
      </c>
      <c r="U39" s="164" t="str">
        <f t="shared" si="5"/>
        <v>Aceptable con Control Especifico</v>
      </c>
      <c r="V39" s="207"/>
      <c r="W39" s="222"/>
      <c r="X39" s="207" t="str">
        <f t="shared" si="10"/>
        <v>Lesiones o enfermedades con incapacidad laboral temporal; pérdidas económicas leves.</v>
      </c>
      <c r="Y39" s="207" t="s">
        <v>79</v>
      </c>
      <c r="Z39" s="207" t="s">
        <v>1156</v>
      </c>
      <c r="AA39" s="207" t="s">
        <v>1156</v>
      </c>
      <c r="AB39" s="207" t="s">
        <v>1380</v>
      </c>
      <c r="AC39" s="207" t="s">
        <v>1377</v>
      </c>
      <c r="AD39" s="207" t="s">
        <v>1379</v>
      </c>
    </row>
    <row r="40" spans="1:30" ht="129.75" customHeight="1">
      <c r="A40" s="207" t="s">
        <v>613</v>
      </c>
      <c r="B40" s="207" t="s">
        <v>729</v>
      </c>
      <c r="C40" s="207" t="s">
        <v>704</v>
      </c>
      <c r="D40" s="207" t="s">
        <v>645</v>
      </c>
      <c r="E40" s="207" t="s">
        <v>838</v>
      </c>
      <c r="F40" s="208">
        <v>1</v>
      </c>
      <c r="G40" s="209" t="s">
        <v>1387</v>
      </c>
      <c r="H40" s="207" t="s">
        <v>942</v>
      </c>
      <c r="I40" s="208" t="s">
        <v>89</v>
      </c>
      <c r="J40" s="207" t="s">
        <v>936</v>
      </c>
      <c r="K40" s="207" t="s">
        <v>940</v>
      </c>
      <c r="L40" s="207" t="s">
        <v>839</v>
      </c>
      <c r="M40" s="164" t="s">
        <v>945</v>
      </c>
      <c r="N40" s="163">
        <v>2</v>
      </c>
      <c r="O40" s="163">
        <v>2</v>
      </c>
      <c r="P40" s="163">
        <f t="shared" si="11"/>
        <v>4</v>
      </c>
      <c r="Q40" s="164" t="str">
        <f t="shared" si="12"/>
        <v>Bajo</v>
      </c>
      <c r="R40" s="163">
        <v>25</v>
      </c>
      <c r="S40" s="163">
        <f t="shared" si="13"/>
        <v>100</v>
      </c>
      <c r="T40" s="165" t="str">
        <f t="shared" si="14"/>
        <v>III</v>
      </c>
      <c r="U40" s="164" t="str">
        <f t="shared" si="5"/>
        <v>Mejorable</v>
      </c>
      <c r="V40" s="207"/>
      <c r="W40" s="222"/>
      <c r="X40" s="207" t="str">
        <f t="shared" si="10"/>
        <v>Lesiones o enfermedades con incapacidad laboral temporal; pérdidas económicas leves.</v>
      </c>
      <c r="Y40" s="207" t="s">
        <v>79</v>
      </c>
      <c r="Z40" s="207" t="s">
        <v>1156</v>
      </c>
      <c r="AA40" s="207" t="s">
        <v>1156</v>
      </c>
      <c r="AB40" s="207" t="s">
        <v>1380</v>
      </c>
      <c r="AC40" s="207" t="s">
        <v>1377</v>
      </c>
      <c r="AD40" s="207" t="s">
        <v>1379</v>
      </c>
    </row>
    <row r="41" spans="1:30" ht="129.75" customHeight="1">
      <c r="A41" s="207" t="s">
        <v>613</v>
      </c>
      <c r="B41" s="207" t="s">
        <v>729</v>
      </c>
      <c r="C41" s="207" t="s">
        <v>704</v>
      </c>
      <c r="D41" s="207" t="s">
        <v>645</v>
      </c>
      <c r="E41" s="207" t="s">
        <v>838</v>
      </c>
      <c r="F41" s="208">
        <v>1</v>
      </c>
      <c r="G41" s="209" t="s">
        <v>1388</v>
      </c>
      <c r="H41" s="207" t="s">
        <v>957</v>
      </c>
      <c r="I41" s="208" t="s">
        <v>89</v>
      </c>
      <c r="J41" s="207" t="s">
        <v>950</v>
      </c>
      <c r="K41" s="207" t="s">
        <v>960</v>
      </c>
      <c r="L41" s="207" t="s">
        <v>839</v>
      </c>
      <c r="M41" s="164" t="s">
        <v>953</v>
      </c>
      <c r="N41" s="163">
        <v>6</v>
      </c>
      <c r="O41" s="163">
        <v>2</v>
      </c>
      <c r="P41" s="163">
        <f t="shared" si="11"/>
        <v>12</v>
      </c>
      <c r="Q41" s="164" t="str">
        <f t="shared" si="12"/>
        <v>Alto</v>
      </c>
      <c r="R41" s="163">
        <v>25</v>
      </c>
      <c r="S41" s="163">
        <f t="shared" si="13"/>
        <v>300</v>
      </c>
      <c r="T41" s="165" t="str">
        <f t="shared" si="14"/>
        <v>II</v>
      </c>
      <c r="U41" s="164" t="str">
        <f t="shared" si="5"/>
        <v>Aceptable con Control Especifico</v>
      </c>
      <c r="V41" s="207"/>
      <c r="W41" s="222"/>
      <c r="X41" s="207" t="str">
        <f t="shared" si="10"/>
        <v>Lesiones o enfermedades con incapacidad laboral temporal; pérdidas económicas leves.</v>
      </c>
      <c r="Y41" s="207" t="s">
        <v>79</v>
      </c>
      <c r="Z41" s="207" t="s">
        <v>1156</v>
      </c>
      <c r="AA41" s="207" t="s">
        <v>1156</v>
      </c>
      <c r="AB41" s="207" t="s">
        <v>1378</v>
      </c>
      <c r="AC41" s="207" t="s">
        <v>1377</v>
      </c>
      <c r="AD41" s="207" t="s">
        <v>1379</v>
      </c>
    </row>
    <row r="42" spans="1:30" ht="129.75" customHeight="1">
      <c r="A42" s="207" t="s">
        <v>613</v>
      </c>
      <c r="B42" s="207" t="s">
        <v>729</v>
      </c>
      <c r="C42" s="207" t="s">
        <v>704</v>
      </c>
      <c r="D42" s="207" t="s">
        <v>645</v>
      </c>
      <c r="E42" s="207" t="s">
        <v>838</v>
      </c>
      <c r="F42" s="208">
        <v>1</v>
      </c>
      <c r="G42" s="209" t="s">
        <v>1389</v>
      </c>
      <c r="H42" s="207" t="s">
        <v>957</v>
      </c>
      <c r="I42" s="208" t="s">
        <v>89</v>
      </c>
      <c r="J42" s="207" t="s">
        <v>950</v>
      </c>
      <c r="K42" s="207" t="s">
        <v>960</v>
      </c>
      <c r="L42" s="207" t="s">
        <v>839</v>
      </c>
      <c r="M42" s="164" t="s">
        <v>968</v>
      </c>
      <c r="N42" s="163">
        <v>6</v>
      </c>
      <c r="O42" s="163">
        <v>2</v>
      </c>
      <c r="P42" s="163">
        <f t="shared" si="11"/>
        <v>12</v>
      </c>
      <c r="Q42" s="164" t="str">
        <f t="shared" si="12"/>
        <v>Alto</v>
      </c>
      <c r="R42" s="163">
        <v>25</v>
      </c>
      <c r="S42" s="163">
        <f t="shared" si="13"/>
        <v>300</v>
      </c>
      <c r="T42" s="165" t="str">
        <f t="shared" si="14"/>
        <v>II</v>
      </c>
      <c r="U42" s="164" t="str">
        <f t="shared" si="5"/>
        <v>Aceptable con Control Especifico</v>
      </c>
      <c r="V42" s="207"/>
      <c r="W42" s="222"/>
      <c r="X42" s="207" t="str">
        <f t="shared" si="10"/>
        <v>Lesiones o enfermedades con incapacidad laboral temporal; pérdidas económicas leves.</v>
      </c>
      <c r="Y42" s="207" t="s">
        <v>79</v>
      </c>
      <c r="Z42" s="207" t="s">
        <v>1156</v>
      </c>
      <c r="AA42" s="207" t="s">
        <v>1156</v>
      </c>
      <c r="AB42" s="207" t="s">
        <v>1378</v>
      </c>
      <c r="AC42" s="207" t="s">
        <v>1377</v>
      </c>
      <c r="AD42" s="207" t="s">
        <v>1379</v>
      </c>
    </row>
    <row r="43" spans="1:30" ht="129.75" customHeight="1">
      <c r="A43" s="207" t="s">
        <v>613</v>
      </c>
      <c r="B43" s="207" t="s">
        <v>729</v>
      </c>
      <c r="C43" s="207" t="s">
        <v>704</v>
      </c>
      <c r="D43" s="207" t="s">
        <v>645</v>
      </c>
      <c r="E43" s="207" t="s">
        <v>838</v>
      </c>
      <c r="F43" s="208">
        <v>1</v>
      </c>
      <c r="G43" s="209" t="s">
        <v>1542</v>
      </c>
      <c r="H43" s="207" t="s">
        <v>1531</v>
      </c>
      <c r="I43" s="208" t="s">
        <v>89</v>
      </c>
      <c r="J43" s="207" t="s">
        <v>1530</v>
      </c>
      <c r="K43" s="207" t="s">
        <v>1192</v>
      </c>
      <c r="L43" s="207" t="s">
        <v>1193</v>
      </c>
      <c r="M43" s="164" t="s">
        <v>690</v>
      </c>
      <c r="N43" s="163">
        <v>6</v>
      </c>
      <c r="O43" s="163">
        <v>1</v>
      </c>
      <c r="P43" s="163">
        <f>N43*O43</f>
        <v>6</v>
      </c>
      <c r="Q43" s="164" t="str">
        <f t="shared" si="12"/>
        <v>Medio</v>
      </c>
      <c r="R43" s="163">
        <v>60</v>
      </c>
      <c r="S43" s="163">
        <f>P43*R43</f>
        <v>360</v>
      </c>
      <c r="T43" s="165" t="str">
        <f t="shared" si="14"/>
        <v>II</v>
      </c>
      <c r="U43" s="164" t="str">
        <f t="shared" si="5"/>
        <v>Aceptable con Control Especifico</v>
      </c>
      <c r="V43" s="207" t="s">
        <v>1546</v>
      </c>
      <c r="W43" s="222"/>
      <c r="X43" s="207" t="str">
        <f>IF(R43=100,"Posible muerte, situación crítica o catastrófica; pérdidas económicas muy altas.",IF(R43=60,"Lesiones o enfermedades graves irreparables (Incapacidad permanente parcial o invalidez); pérdidas económicas altas.",IF(R43=25,"Lesiones o enfermedades con incapacidad laboral temporal; pérdidas económicas leves.",IF(R43=10,"Lesiones o enfermedades que no requieren incapacidad; pérdidas económicas mínimas.","ERROR"))))</f>
        <v>Lesiones o enfermedades graves irreparables (Incapacidad permanente parcial o invalidez); pérdidas económicas altas.</v>
      </c>
      <c r="Y43" s="207" t="s">
        <v>79</v>
      </c>
      <c r="Z43" s="207" t="s">
        <v>1119</v>
      </c>
      <c r="AA43" s="207" t="s">
        <v>1119</v>
      </c>
      <c r="AB43" s="207" t="s">
        <v>1532</v>
      </c>
      <c r="AC43" s="207" t="s">
        <v>1533</v>
      </c>
      <c r="AD43" s="207" t="s">
        <v>1156</v>
      </c>
    </row>
    <row r="44" spans="1:30" ht="129.75" customHeight="1">
      <c r="A44" s="207" t="s">
        <v>613</v>
      </c>
      <c r="B44" s="207" t="s">
        <v>729</v>
      </c>
      <c r="C44" s="207" t="s">
        <v>704</v>
      </c>
      <c r="D44" s="207" t="s">
        <v>645</v>
      </c>
      <c r="E44" s="207" t="s">
        <v>838</v>
      </c>
      <c r="F44" s="208">
        <v>1</v>
      </c>
      <c r="G44" s="209" t="s">
        <v>1014</v>
      </c>
      <c r="H44" s="207" t="s">
        <v>777</v>
      </c>
      <c r="I44" s="208" t="s">
        <v>89</v>
      </c>
      <c r="J44" s="207" t="s">
        <v>950</v>
      </c>
      <c r="K44" s="207" t="s">
        <v>1016</v>
      </c>
      <c r="L44" s="207" t="s">
        <v>1156</v>
      </c>
      <c r="M44" s="164" t="s">
        <v>1015</v>
      </c>
      <c r="N44" s="163">
        <v>6</v>
      </c>
      <c r="O44" s="163">
        <v>3</v>
      </c>
      <c r="P44" s="163">
        <f>+N44*O44</f>
        <v>18</v>
      </c>
      <c r="Q44" s="164" t="str">
        <f t="shared" si="12"/>
        <v>Alto</v>
      </c>
      <c r="R44" s="163">
        <v>25</v>
      </c>
      <c r="S44" s="163">
        <f>+P44*R44</f>
        <v>450</v>
      </c>
      <c r="T44" s="165" t="str">
        <f t="shared" si="14"/>
        <v>II</v>
      </c>
      <c r="U44" s="164" t="str">
        <f t="shared" si="5"/>
        <v>Aceptable con Control Especifico</v>
      </c>
      <c r="V44" s="207"/>
      <c r="W44" s="222"/>
      <c r="X44" s="207" t="str">
        <f t="shared" ref="X44:X54" si="15">IF(R44=100,"Posible muerte, situación crítica o catastrófica; pérdidas económicas muy altas.",IF(R44=60,"Lesiones o enfermedades graves irreparables (Incapacidad permanente parcial o invalidez); pérdidas económicas altas.",IF(R44=25,"Lesiones o enfermedades con incapacidad laboral temporal; pérdidas económicas leves.",IF(R44=10,"Lesiones o enfermedades que no requieren incapacidad; pérdidas económicas mínimas."))))</f>
        <v>Lesiones o enfermedades con incapacidad laboral temporal; pérdidas económicas leves.</v>
      </c>
      <c r="Y44" s="207" t="s">
        <v>79</v>
      </c>
      <c r="Z44" s="207" t="s">
        <v>1119</v>
      </c>
      <c r="AA44" s="207" t="s">
        <v>1119</v>
      </c>
      <c r="AB44" s="207" t="s">
        <v>1334</v>
      </c>
      <c r="AC44" s="207" t="s">
        <v>1330</v>
      </c>
      <c r="AD44" s="207" t="s">
        <v>1201</v>
      </c>
    </row>
    <row r="45" spans="1:30" ht="129.75" customHeight="1">
      <c r="A45" s="207" t="s">
        <v>613</v>
      </c>
      <c r="B45" s="207" t="s">
        <v>729</v>
      </c>
      <c r="C45" s="207" t="s">
        <v>704</v>
      </c>
      <c r="D45" s="207" t="s">
        <v>645</v>
      </c>
      <c r="E45" s="207" t="s">
        <v>838</v>
      </c>
      <c r="F45" s="208">
        <v>1</v>
      </c>
      <c r="G45" s="211" t="s">
        <v>1458</v>
      </c>
      <c r="H45" s="164" t="s">
        <v>1452</v>
      </c>
      <c r="I45" s="163" t="s">
        <v>88</v>
      </c>
      <c r="J45" s="211" t="s">
        <v>1044</v>
      </c>
      <c r="K45" s="164" t="s">
        <v>1117</v>
      </c>
      <c r="L45" s="163" t="s">
        <v>1117</v>
      </c>
      <c r="M45" s="211" t="s">
        <v>1595</v>
      </c>
      <c r="N45" s="163">
        <v>2</v>
      </c>
      <c r="O45" s="163">
        <v>3</v>
      </c>
      <c r="P45" s="163">
        <f t="shared" ref="P45:P54" si="16">N45*O45</f>
        <v>6</v>
      </c>
      <c r="Q45" s="164" t="str">
        <f t="shared" ref="Q45:Q54" si="17">IF(AND(P45&gt;=0,P45&lt;=4),"Bajo",IF(AND(P45&gt;=6,P45&lt;=8),"Medio",IF(AND(P45&gt;=10,P45&lt;=20),"Alto",IF(AND(P45&gt;=24,P45&lt;=40),"Muy alto","ERROR"))))</f>
        <v>Medio</v>
      </c>
      <c r="R45" s="163">
        <v>25</v>
      </c>
      <c r="S45" s="163">
        <f t="shared" ref="S45:S54" si="18">P45*R45</f>
        <v>150</v>
      </c>
      <c r="T45" s="165" t="str">
        <f t="shared" ref="T45:T54" si="19">IF(AND(S45&gt;=600,S45&lt;=4000),"I",IF(AND(S45&gt;=150,S45&lt;=500),"II",IF(AND(S45&gt;=40,S45&lt;=120),"III",IF(AND(S45&gt;=0,S45&lt;=39),"IV","ERROR"))))</f>
        <v>II</v>
      </c>
      <c r="U45" s="164" t="str">
        <f t="shared" si="5"/>
        <v>Aceptable con Control Especifico</v>
      </c>
      <c r="V45" s="164"/>
      <c r="W45" s="222"/>
      <c r="X45" s="164" t="str">
        <f t="shared" si="15"/>
        <v>Lesiones o enfermedades con incapacidad laboral temporal; pérdidas económicas leves.</v>
      </c>
      <c r="Y45" s="164" t="s">
        <v>79</v>
      </c>
      <c r="Z45" s="164" t="s">
        <v>1156</v>
      </c>
      <c r="AA45" s="164" t="s">
        <v>1156</v>
      </c>
      <c r="AB45" s="164" t="s">
        <v>1156</v>
      </c>
      <c r="AC45" s="164" t="s">
        <v>1164</v>
      </c>
      <c r="AD45" s="164" t="s">
        <v>1156</v>
      </c>
    </row>
    <row r="46" spans="1:30" ht="129.75" customHeight="1">
      <c r="A46" s="207" t="s">
        <v>613</v>
      </c>
      <c r="B46" s="207" t="s">
        <v>729</v>
      </c>
      <c r="C46" s="207" t="s">
        <v>704</v>
      </c>
      <c r="D46" s="207" t="s">
        <v>645</v>
      </c>
      <c r="E46" s="207" t="s">
        <v>838</v>
      </c>
      <c r="F46" s="208">
        <v>1</v>
      </c>
      <c r="G46" s="211" t="s">
        <v>1459</v>
      </c>
      <c r="H46" s="164" t="s">
        <v>1453</v>
      </c>
      <c r="I46" s="163" t="s">
        <v>88</v>
      </c>
      <c r="J46" s="211" t="s">
        <v>1044</v>
      </c>
      <c r="K46" s="164" t="s">
        <v>1117</v>
      </c>
      <c r="L46" s="163" t="s">
        <v>1117</v>
      </c>
      <c r="M46" s="211" t="s">
        <v>1595</v>
      </c>
      <c r="N46" s="163">
        <v>2</v>
      </c>
      <c r="O46" s="163">
        <v>3</v>
      </c>
      <c r="P46" s="163">
        <f t="shared" si="16"/>
        <v>6</v>
      </c>
      <c r="Q46" s="164" t="str">
        <f t="shared" si="17"/>
        <v>Medio</v>
      </c>
      <c r="R46" s="163">
        <v>25</v>
      </c>
      <c r="S46" s="163">
        <f t="shared" si="18"/>
        <v>150</v>
      </c>
      <c r="T46" s="165" t="str">
        <f t="shared" si="19"/>
        <v>II</v>
      </c>
      <c r="U46" s="164" t="str">
        <f t="shared" si="5"/>
        <v>Aceptable con Control Especifico</v>
      </c>
      <c r="V46" s="164"/>
      <c r="W46" s="222"/>
      <c r="X46" s="164" t="str">
        <f t="shared" si="15"/>
        <v>Lesiones o enfermedades con incapacidad laboral temporal; pérdidas económicas leves.</v>
      </c>
      <c r="Y46" s="164" t="s">
        <v>79</v>
      </c>
      <c r="Z46" s="164" t="s">
        <v>1156</v>
      </c>
      <c r="AA46" s="164" t="s">
        <v>1156</v>
      </c>
      <c r="AB46" s="164" t="s">
        <v>1156</v>
      </c>
      <c r="AC46" s="164" t="s">
        <v>1164</v>
      </c>
      <c r="AD46" s="164" t="s">
        <v>1156</v>
      </c>
    </row>
    <row r="47" spans="1:30" ht="129.75" customHeight="1">
      <c r="A47" s="207" t="s">
        <v>613</v>
      </c>
      <c r="B47" s="207" t="s">
        <v>729</v>
      </c>
      <c r="C47" s="207" t="s">
        <v>704</v>
      </c>
      <c r="D47" s="207" t="s">
        <v>645</v>
      </c>
      <c r="E47" s="207" t="s">
        <v>838</v>
      </c>
      <c r="F47" s="208">
        <v>1</v>
      </c>
      <c r="G47" s="211" t="s">
        <v>1460</v>
      </c>
      <c r="H47" s="164" t="s">
        <v>1526</v>
      </c>
      <c r="I47" s="163" t="s">
        <v>88</v>
      </c>
      <c r="J47" s="211" t="s">
        <v>1044</v>
      </c>
      <c r="K47" s="164" t="s">
        <v>1117</v>
      </c>
      <c r="L47" s="163" t="s">
        <v>1117</v>
      </c>
      <c r="M47" s="211" t="s">
        <v>1595</v>
      </c>
      <c r="N47" s="163">
        <v>2</v>
      </c>
      <c r="O47" s="163">
        <v>3</v>
      </c>
      <c r="P47" s="163">
        <f t="shared" si="16"/>
        <v>6</v>
      </c>
      <c r="Q47" s="164" t="str">
        <f t="shared" si="17"/>
        <v>Medio</v>
      </c>
      <c r="R47" s="163">
        <v>25</v>
      </c>
      <c r="S47" s="163">
        <f t="shared" si="18"/>
        <v>150</v>
      </c>
      <c r="T47" s="165" t="str">
        <f t="shared" si="19"/>
        <v>II</v>
      </c>
      <c r="U47" s="164" t="str">
        <f t="shared" si="5"/>
        <v>Aceptable con Control Especifico</v>
      </c>
      <c r="V47" s="164"/>
      <c r="W47" s="222"/>
      <c r="X47" s="164" t="str">
        <f t="shared" si="15"/>
        <v>Lesiones o enfermedades con incapacidad laboral temporal; pérdidas económicas leves.</v>
      </c>
      <c r="Y47" s="164" t="s">
        <v>79</v>
      </c>
      <c r="Z47" s="164" t="s">
        <v>1156</v>
      </c>
      <c r="AA47" s="164" t="s">
        <v>1156</v>
      </c>
      <c r="AB47" s="164" t="s">
        <v>1156</v>
      </c>
      <c r="AC47" s="164" t="s">
        <v>1164</v>
      </c>
      <c r="AD47" s="164" t="s">
        <v>1156</v>
      </c>
    </row>
    <row r="48" spans="1:30" ht="129.75" customHeight="1">
      <c r="A48" s="207" t="s">
        <v>613</v>
      </c>
      <c r="B48" s="207" t="s">
        <v>729</v>
      </c>
      <c r="C48" s="207" t="s">
        <v>704</v>
      </c>
      <c r="D48" s="207" t="s">
        <v>645</v>
      </c>
      <c r="E48" s="207" t="s">
        <v>838</v>
      </c>
      <c r="F48" s="208">
        <v>1</v>
      </c>
      <c r="G48" s="211" t="s">
        <v>1461</v>
      </c>
      <c r="H48" s="164" t="s">
        <v>1527</v>
      </c>
      <c r="I48" s="163" t="s">
        <v>88</v>
      </c>
      <c r="J48" s="211" t="s">
        <v>1044</v>
      </c>
      <c r="K48" s="164" t="s">
        <v>1117</v>
      </c>
      <c r="L48" s="163" t="s">
        <v>1117</v>
      </c>
      <c r="M48" s="211" t="s">
        <v>1595</v>
      </c>
      <c r="N48" s="163">
        <v>2</v>
      </c>
      <c r="O48" s="163">
        <v>3</v>
      </c>
      <c r="P48" s="163">
        <f t="shared" si="16"/>
        <v>6</v>
      </c>
      <c r="Q48" s="164" t="str">
        <f t="shared" si="17"/>
        <v>Medio</v>
      </c>
      <c r="R48" s="163">
        <v>25</v>
      </c>
      <c r="S48" s="163">
        <f t="shared" si="18"/>
        <v>150</v>
      </c>
      <c r="T48" s="165" t="str">
        <f t="shared" si="19"/>
        <v>II</v>
      </c>
      <c r="U48" s="164" t="str">
        <f t="shared" si="5"/>
        <v>Aceptable con Control Especifico</v>
      </c>
      <c r="V48" s="164"/>
      <c r="W48" s="222"/>
      <c r="X48" s="164" t="str">
        <f t="shared" si="15"/>
        <v>Lesiones o enfermedades con incapacidad laboral temporal; pérdidas económicas leves.</v>
      </c>
      <c r="Y48" s="164" t="s">
        <v>79</v>
      </c>
      <c r="Z48" s="164" t="s">
        <v>1156</v>
      </c>
      <c r="AA48" s="164" t="s">
        <v>1156</v>
      </c>
      <c r="AB48" s="164" t="s">
        <v>1156</v>
      </c>
      <c r="AC48" s="164" t="s">
        <v>1164</v>
      </c>
      <c r="AD48" s="164" t="s">
        <v>1156</v>
      </c>
    </row>
    <row r="49" spans="1:30" ht="129.75" customHeight="1">
      <c r="A49" s="207" t="s">
        <v>613</v>
      </c>
      <c r="B49" s="207" t="s">
        <v>729</v>
      </c>
      <c r="C49" s="207" t="s">
        <v>704</v>
      </c>
      <c r="D49" s="207" t="s">
        <v>645</v>
      </c>
      <c r="E49" s="207" t="s">
        <v>838</v>
      </c>
      <c r="F49" s="208">
        <v>1</v>
      </c>
      <c r="G49" s="211" t="s">
        <v>1462</v>
      </c>
      <c r="H49" s="164" t="s">
        <v>1528</v>
      </c>
      <c r="I49" s="163" t="s">
        <v>88</v>
      </c>
      <c r="J49" s="211" t="s">
        <v>1044</v>
      </c>
      <c r="K49" s="164" t="s">
        <v>1117</v>
      </c>
      <c r="L49" s="163" t="s">
        <v>1117</v>
      </c>
      <c r="M49" s="211" t="s">
        <v>1595</v>
      </c>
      <c r="N49" s="163">
        <v>2</v>
      </c>
      <c r="O49" s="163">
        <v>3</v>
      </c>
      <c r="P49" s="163">
        <f t="shared" si="16"/>
        <v>6</v>
      </c>
      <c r="Q49" s="164" t="str">
        <f t="shared" si="17"/>
        <v>Medio</v>
      </c>
      <c r="R49" s="163">
        <v>25</v>
      </c>
      <c r="S49" s="163">
        <f t="shared" si="18"/>
        <v>150</v>
      </c>
      <c r="T49" s="165" t="str">
        <f t="shared" si="19"/>
        <v>II</v>
      </c>
      <c r="U49" s="164" t="str">
        <f t="shared" si="5"/>
        <v>Aceptable con Control Especifico</v>
      </c>
      <c r="V49" s="164"/>
      <c r="W49" s="222"/>
      <c r="X49" s="164" t="str">
        <f t="shared" si="15"/>
        <v>Lesiones o enfermedades con incapacidad laboral temporal; pérdidas económicas leves.</v>
      </c>
      <c r="Y49" s="164" t="s">
        <v>79</v>
      </c>
      <c r="Z49" s="164" t="s">
        <v>1156</v>
      </c>
      <c r="AA49" s="164" t="s">
        <v>1156</v>
      </c>
      <c r="AB49" s="164" t="s">
        <v>1156</v>
      </c>
      <c r="AC49" s="164" t="s">
        <v>1164</v>
      </c>
      <c r="AD49" s="164" t="s">
        <v>1156</v>
      </c>
    </row>
    <row r="50" spans="1:30" ht="129.75" customHeight="1">
      <c r="A50" s="207" t="s">
        <v>613</v>
      </c>
      <c r="B50" s="207" t="s">
        <v>729</v>
      </c>
      <c r="C50" s="207" t="s">
        <v>704</v>
      </c>
      <c r="D50" s="207" t="s">
        <v>645</v>
      </c>
      <c r="E50" s="207" t="s">
        <v>838</v>
      </c>
      <c r="F50" s="208">
        <v>1</v>
      </c>
      <c r="G50" s="211" t="s">
        <v>1463</v>
      </c>
      <c r="H50" s="164" t="s">
        <v>1529</v>
      </c>
      <c r="I50" s="163" t="s">
        <v>88</v>
      </c>
      <c r="J50" s="211" t="s">
        <v>1044</v>
      </c>
      <c r="K50" s="164" t="s">
        <v>1117</v>
      </c>
      <c r="L50" s="163" t="s">
        <v>1117</v>
      </c>
      <c r="M50" s="211" t="s">
        <v>1595</v>
      </c>
      <c r="N50" s="163">
        <v>2</v>
      </c>
      <c r="O50" s="163">
        <v>3</v>
      </c>
      <c r="P50" s="163">
        <f t="shared" si="16"/>
        <v>6</v>
      </c>
      <c r="Q50" s="164" t="str">
        <f t="shared" si="17"/>
        <v>Medio</v>
      </c>
      <c r="R50" s="163">
        <v>25</v>
      </c>
      <c r="S50" s="163">
        <f t="shared" si="18"/>
        <v>150</v>
      </c>
      <c r="T50" s="165" t="str">
        <f t="shared" si="19"/>
        <v>II</v>
      </c>
      <c r="U50" s="164" t="str">
        <f t="shared" si="5"/>
        <v>Aceptable con Control Especifico</v>
      </c>
      <c r="V50" s="164"/>
      <c r="W50" s="222"/>
      <c r="X50" s="164" t="str">
        <f t="shared" si="15"/>
        <v>Lesiones o enfermedades con incapacidad laboral temporal; pérdidas económicas leves.</v>
      </c>
      <c r="Y50" s="164" t="s">
        <v>79</v>
      </c>
      <c r="Z50" s="164" t="s">
        <v>1156</v>
      </c>
      <c r="AA50" s="164" t="s">
        <v>1156</v>
      </c>
      <c r="AB50" s="164" t="s">
        <v>1156</v>
      </c>
      <c r="AC50" s="164" t="s">
        <v>1164</v>
      </c>
      <c r="AD50" s="164" t="s">
        <v>1156</v>
      </c>
    </row>
    <row r="51" spans="1:30" ht="129.75" customHeight="1">
      <c r="A51" s="207" t="s">
        <v>613</v>
      </c>
      <c r="B51" s="207" t="s">
        <v>729</v>
      </c>
      <c r="C51" s="207" t="s">
        <v>704</v>
      </c>
      <c r="D51" s="207" t="s">
        <v>645</v>
      </c>
      <c r="E51" s="207" t="s">
        <v>838</v>
      </c>
      <c r="F51" s="208">
        <v>1</v>
      </c>
      <c r="G51" s="211" t="s">
        <v>1464</v>
      </c>
      <c r="H51" s="164" t="s">
        <v>1482</v>
      </c>
      <c r="I51" s="163" t="s">
        <v>88</v>
      </c>
      <c r="J51" s="211" t="s">
        <v>1074</v>
      </c>
      <c r="K51" s="164" t="s">
        <v>1117</v>
      </c>
      <c r="L51" s="163" t="s">
        <v>1117</v>
      </c>
      <c r="M51" s="211" t="s">
        <v>1595</v>
      </c>
      <c r="N51" s="163">
        <v>2</v>
      </c>
      <c r="O51" s="163">
        <v>1</v>
      </c>
      <c r="P51" s="163">
        <f t="shared" si="16"/>
        <v>2</v>
      </c>
      <c r="Q51" s="164" t="str">
        <f t="shared" si="17"/>
        <v>Bajo</v>
      </c>
      <c r="R51" s="163">
        <v>60</v>
      </c>
      <c r="S51" s="163">
        <f t="shared" si="18"/>
        <v>120</v>
      </c>
      <c r="T51" s="165" t="str">
        <f t="shared" si="19"/>
        <v>III</v>
      </c>
      <c r="U51" s="164" t="str">
        <f t="shared" si="5"/>
        <v>Mejorable</v>
      </c>
      <c r="V51" s="164"/>
      <c r="W51" s="222"/>
      <c r="X51" s="164" t="str">
        <f t="shared" si="15"/>
        <v>Lesiones o enfermedades graves irreparables (Incapacidad permanente parcial o invalidez); pérdidas económicas altas.</v>
      </c>
      <c r="Y51" s="164" t="s">
        <v>79</v>
      </c>
      <c r="Z51" s="164" t="s">
        <v>1156</v>
      </c>
      <c r="AA51" s="164" t="s">
        <v>1156</v>
      </c>
      <c r="AB51" s="164" t="s">
        <v>1156</v>
      </c>
      <c r="AC51" s="164" t="s">
        <v>1165</v>
      </c>
      <c r="AD51" s="164" t="s">
        <v>1156</v>
      </c>
    </row>
    <row r="52" spans="1:30" ht="129.75" customHeight="1">
      <c r="A52" s="207" t="s">
        <v>613</v>
      </c>
      <c r="B52" s="207" t="s">
        <v>729</v>
      </c>
      <c r="C52" s="207" t="s">
        <v>704</v>
      </c>
      <c r="D52" s="207" t="s">
        <v>645</v>
      </c>
      <c r="E52" s="207" t="s">
        <v>838</v>
      </c>
      <c r="F52" s="208">
        <v>1</v>
      </c>
      <c r="G52" s="211" t="s">
        <v>1465</v>
      </c>
      <c r="H52" s="164" t="s">
        <v>1483</v>
      </c>
      <c r="I52" s="163" t="s">
        <v>88</v>
      </c>
      <c r="J52" s="211" t="s">
        <v>1074</v>
      </c>
      <c r="K52" s="164" t="s">
        <v>1117</v>
      </c>
      <c r="L52" s="163" t="s">
        <v>1117</v>
      </c>
      <c r="M52" s="211" t="s">
        <v>1595</v>
      </c>
      <c r="N52" s="163">
        <v>2</v>
      </c>
      <c r="O52" s="163">
        <v>1</v>
      </c>
      <c r="P52" s="163">
        <f t="shared" si="16"/>
        <v>2</v>
      </c>
      <c r="Q52" s="164" t="str">
        <f t="shared" si="17"/>
        <v>Bajo</v>
      </c>
      <c r="R52" s="163">
        <v>60</v>
      </c>
      <c r="S52" s="163">
        <f t="shared" si="18"/>
        <v>120</v>
      </c>
      <c r="T52" s="165" t="str">
        <f t="shared" si="19"/>
        <v>III</v>
      </c>
      <c r="U52" s="164" t="str">
        <f t="shared" si="5"/>
        <v>Mejorable</v>
      </c>
      <c r="V52" s="164"/>
      <c r="W52" s="222"/>
      <c r="X52" s="164" t="str">
        <f t="shared" si="15"/>
        <v>Lesiones o enfermedades graves irreparables (Incapacidad permanente parcial o invalidez); pérdidas económicas altas.</v>
      </c>
      <c r="Y52" s="164" t="s">
        <v>79</v>
      </c>
      <c r="Z52" s="164" t="s">
        <v>1119</v>
      </c>
      <c r="AA52" s="164" t="s">
        <v>1119</v>
      </c>
      <c r="AB52" s="164" t="s">
        <v>1156</v>
      </c>
      <c r="AC52" s="164" t="s">
        <v>1166</v>
      </c>
      <c r="AD52" s="164" t="s">
        <v>1156</v>
      </c>
    </row>
    <row r="53" spans="1:30" ht="129.75" customHeight="1">
      <c r="A53" s="207" t="s">
        <v>613</v>
      </c>
      <c r="B53" s="207" t="s">
        <v>729</v>
      </c>
      <c r="C53" s="207" t="s">
        <v>704</v>
      </c>
      <c r="D53" s="207" t="s">
        <v>645</v>
      </c>
      <c r="E53" s="207" t="s">
        <v>838</v>
      </c>
      <c r="F53" s="208">
        <v>1</v>
      </c>
      <c r="G53" s="211" t="s">
        <v>1525</v>
      </c>
      <c r="H53" s="164" t="s">
        <v>528</v>
      </c>
      <c r="I53" s="163" t="s">
        <v>89</v>
      </c>
      <c r="J53" s="211" t="s">
        <v>1100</v>
      </c>
      <c r="K53" s="164" t="s">
        <v>628</v>
      </c>
      <c r="L53" s="164" t="s">
        <v>697</v>
      </c>
      <c r="M53" s="164" t="s">
        <v>702</v>
      </c>
      <c r="N53" s="163">
        <v>2</v>
      </c>
      <c r="O53" s="163">
        <v>1</v>
      </c>
      <c r="P53" s="163">
        <f t="shared" si="16"/>
        <v>2</v>
      </c>
      <c r="Q53" s="164" t="str">
        <f t="shared" si="17"/>
        <v>Bajo</v>
      </c>
      <c r="R53" s="163">
        <v>60</v>
      </c>
      <c r="S53" s="163">
        <f t="shared" si="18"/>
        <v>120</v>
      </c>
      <c r="T53" s="165" t="str">
        <f t="shared" si="19"/>
        <v>III</v>
      </c>
      <c r="U53" s="164" t="str">
        <f t="shared" si="5"/>
        <v>Mejorable</v>
      </c>
      <c r="V53" s="164"/>
      <c r="W53" s="222"/>
      <c r="X53" s="164" t="str">
        <f t="shared" si="15"/>
        <v>Lesiones o enfermedades graves irreparables (Incapacidad permanente parcial o invalidez); pérdidas económicas altas.</v>
      </c>
      <c r="Y53" s="164" t="s">
        <v>79</v>
      </c>
      <c r="Z53" s="164" t="s">
        <v>1119</v>
      </c>
      <c r="AA53" s="164" t="s">
        <v>1119</v>
      </c>
      <c r="AB53" s="164" t="s">
        <v>1153</v>
      </c>
      <c r="AC53" s="164" t="s">
        <v>1154</v>
      </c>
      <c r="AD53" s="164" t="s">
        <v>1119</v>
      </c>
    </row>
    <row r="54" spans="1:30" ht="129.75" customHeight="1">
      <c r="A54" s="207" t="s">
        <v>613</v>
      </c>
      <c r="B54" s="207" t="s">
        <v>729</v>
      </c>
      <c r="C54" s="207" t="s">
        <v>704</v>
      </c>
      <c r="D54" s="207" t="s">
        <v>645</v>
      </c>
      <c r="E54" s="207" t="s">
        <v>838</v>
      </c>
      <c r="F54" s="208">
        <v>1</v>
      </c>
      <c r="G54" s="211" t="s">
        <v>1525</v>
      </c>
      <c r="H54" s="164" t="s">
        <v>537</v>
      </c>
      <c r="I54" s="163" t="s">
        <v>89</v>
      </c>
      <c r="J54" s="211" t="s">
        <v>1101</v>
      </c>
      <c r="K54" s="164" t="s">
        <v>628</v>
      </c>
      <c r="L54" s="164" t="s">
        <v>697</v>
      </c>
      <c r="M54" s="164" t="s">
        <v>702</v>
      </c>
      <c r="N54" s="163">
        <v>6</v>
      </c>
      <c r="O54" s="163">
        <v>1</v>
      </c>
      <c r="P54" s="163">
        <f t="shared" si="16"/>
        <v>6</v>
      </c>
      <c r="Q54" s="164" t="str">
        <f t="shared" si="17"/>
        <v>Medio</v>
      </c>
      <c r="R54" s="163">
        <v>60</v>
      </c>
      <c r="S54" s="163">
        <f t="shared" si="18"/>
        <v>360</v>
      </c>
      <c r="T54" s="165" t="str">
        <f t="shared" si="19"/>
        <v>II</v>
      </c>
      <c r="U54" s="164" t="str">
        <f t="shared" si="5"/>
        <v>Aceptable con Control Especifico</v>
      </c>
      <c r="V54" s="164"/>
      <c r="W54" s="222"/>
      <c r="X54" s="164" t="str">
        <f t="shared" si="15"/>
        <v>Lesiones o enfermedades graves irreparables (Incapacidad permanente parcial o invalidez); pérdidas económicas altas.</v>
      </c>
      <c r="Y54" s="164" t="s">
        <v>79</v>
      </c>
      <c r="Z54" s="164" t="s">
        <v>1119</v>
      </c>
      <c r="AA54" s="164" t="s">
        <v>1119</v>
      </c>
      <c r="AB54" s="164" t="s">
        <v>1153</v>
      </c>
      <c r="AC54" s="164" t="s">
        <v>1154</v>
      </c>
      <c r="AD54" s="164" t="s">
        <v>1119</v>
      </c>
    </row>
  </sheetData>
  <autoFilter ref="A8:AC54"/>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18 Q22:Q28">
    <cfRule type="cellIs" dxfId="102" priority="252" stopIfTrue="1" operator="equal">
      <formula>"BAJO"</formula>
    </cfRule>
    <cfRule type="cellIs" dxfId="101" priority="251" stopIfTrue="1" operator="equal">
      <formula>"MEDIO"</formula>
    </cfRule>
  </conditionalFormatting>
  <conditionalFormatting sqref="Q9:Q21">
    <cfRule type="cellIs" dxfId="100" priority="81" stopIfTrue="1" operator="equal">
      <formula>"MUY ALTO"</formula>
    </cfRule>
  </conditionalFormatting>
  <conditionalFormatting sqref="Q19:Q21">
    <cfRule type="cellIs" dxfId="99" priority="84" stopIfTrue="1" operator="equal">
      <formula>"BAJO"</formula>
    </cfRule>
    <cfRule type="cellIs" dxfId="98" priority="82" stopIfTrue="1" operator="equal">
      <formula>"ALTO"</formula>
    </cfRule>
    <cfRule type="cellIs" dxfId="97" priority="83" stopIfTrue="1" operator="equal">
      <formula>"MEDIO"</formula>
    </cfRule>
  </conditionalFormatting>
  <conditionalFormatting sqref="Q21">
    <cfRule type="cellIs" dxfId="96" priority="94" stopIfTrue="1" operator="equal">
      <formula>"ALTO"</formula>
    </cfRule>
    <cfRule type="cellIs" dxfId="95" priority="95" stopIfTrue="1" operator="equal">
      <formula>"MEDIO"</formula>
    </cfRule>
    <cfRule type="cellIs" dxfId="94" priority="96" stopIfTrue="1" operator="equal">
      <formula>"BAJO"</formula>
    </cfRule>
  </conditionalFormatting>
  <conditionalFormatting sqref="Q21:Q28">
    <cfRule type="cellIs" dxfId="93" priority="93" stopIfTrue="1" operator="equal">
      <formula>"MUY ALTO"</formula>
    </cfRule>
  </conditionalFormatting>
  <conditionalFormatting sqref="Q22:Q28 Q9:Q18">
    <cfRule type="cellIs" dxfId="92" priority="250" stopIfTrue="1" operator="equal">
      <formula>"ALTO"</formula>
    </cfRule>
  </conditionalFormatting>
  <conditionalFormatting sqref="Q29:Q32">
    <cfRule type="cellIs" dxfId="91" priority="10" stopIfTrue="1" operator="equal">
      <formula>"ALTO"</formula>
    </cfRule>
    <cfRule type="cellIs" dxfId="90" priority="11" stopIfTrue="1" operator="equal">
      <formula>"MEDIO"</formula>
    </cfRule>
    <cfRule type="cellIs" dxfId="89" priority="12" stopIfTrue="1" operator="equal">
      <formula>"BAJO"</formula>
    </cfRule>
  </conditionalFormatting>
  <conditionalFormatting sqref="Q29:Q54">
    <cfRule type="cellIs" dxfId="88" priority="9" stopIfTrue="1" operator="equal">
      <formula>"MUY ALTO"</formula>
    </cfRule>
  </conditionalFormatting>
  <conditionalFormatting sqref="Q33:Q43">
    <cfRule type="cellIs" dxfId="87" priority="23" stopIfTrue="1" operator="equal">
      <formula>"MEDIO"</formula>
    </cfRule>
    <cfRule type="cellIs" dxfId="86" priority="24" stopIfTrue="1" operator="equal">
      <formula>"BAJO"</formula>
    </cfRule>
  </conditionalFormatting>
  <conditionalFormatting sqref="Q33:Q44">
    <cfRule type="cellIs" dxfId="85" priority="22" stopIfTrue="1" operator="equal">
      <formula>"ALTO"</formula>
    </cfRule>
  </conditionalFormatting>
  <conditionalFormatting sqref="Q44:Q54">
    <cfRule type="cellIs" dxfId="84" priority="35" stopIfTrue="1" operator="equal">
      <formula>"MEDIO"</formula>
    </cfRule>
    <cfRule type="cellIs" dxfId="83" priority="36" stopIfTrue="1" operator="equal">
      <formula>"BAJO"</formula>
    </cfRule>
  </conditionalFormatting>
  <conditionalFormatting sqref="Q45:Q54">
    <cfRule type="cellIs" dxfId="82" priority="34" stopIfTrue="1" operator="equal">
      <formula>"ALTO"</formula>
    </cfRule>
  </conditionalFormatting>
  <conditionalFormatting sqref="T9:T18 T22:T28">
    <cfRule type="cellIs" dxfId="81" priority="248" stopIfTrue="1" operator="equal">
      <formula>"III"</formula>
    </cfRule>
  </conditionalFormatting>
  <conditionalFormatting sqref="T9:T21">
    <cfRule type="cellIs" dxfId="80" priority="78" stopIfTrue="1" operator="equal">
      <formula>"I"</formula>
    </cfRule>
    <cfRule type="cellIs" dxfId="79" priority="77" stopIfTrue="1" operator="equal">
      <formula>"IV"</formula>
    </cfRule>
  </conditionalFormatting>
  <conditionalFormatting sqref="T19:T21">
    <cfRule type="cellIs" dxfId="78" priority="79" stopIfTrue="1" operator="equal">
      <formula>"II"</formula>
    </cfRule>
    <cfRule type="cellIs" dxfId="77" priority="80" stopIfTrue="1" operator="equal">
      <formula>"III"</formula>
    </cfRule>
  </conditionalFormatting>
  <conditionalFormatting sqref="T21">
    <cfRule type="cellIs" dxfId="76" priority="91" stopIfTrue="1" operator="equal">
      <formula>"II"</formula>
    </cfRule>
    <cfRule type="cellIs" dxfId="75" priority="92" stopIfTrue="1" operator="equal">
      <formula>"III"</formula>
    </cfRule>
  </conditionalFormatting>
  <conditionalFormatting sqref="T21:T28">
    <cfRule type="cellIs" dxfId="74" priority="89" stopIfTrue="1" operator="equal">
      <formula>"IV"</formula>
    </cfRule>
    <cfRule type="cellIs" dxfId="73" priority="90" stopIfTrue="1" operator="equal">
      <formula>"I"</formula>
    </cfRule>
  </conditionalFormatting>
  <conditionalFormatting sqref="T22:T28 T9:T18">
    <cfRule type="cellIs" dxfId="72" priority="247" stopIfTrue="1" operator="equal">
      <formula>"II"</formula>
    </cfRule>
  </conditionalFormatting>
  <conditionalFormatting sqref="T29:T54">
    <cfRule type="cellIs" dxfId="71" priority="6" stopIfTrue="1" operator="equal">
      <formula>"I"</formula>
    </cfRule>
    <cfRule type="cellIs" dxfId="70" priority="7" stopIfTrue="1" operator="equal">
      <formula>"II"</formula>
    </cfRule>
    <cfRule type="cellIs" dxfId="69" priority="8" stopIfTrue="1" operator="equal">
      <formula>"III"</formula>
    </cfRule>
    <cfRule type="cellIs" dxfId="68" priority="5" stopIfTrue="1" operator="equal">
      <formula>"IV"</formula>
    </cfRule>
  </conditionalFormatting>
  <conditionalFormatting sqref="U9:U54">
    <cfRule type="cellIs" dxfId="67" priority="242" stopIfTrue="1" operator="equal">
      <formula>"No Aceptable o Aceptable con control especifico, Corregir o adoptar medidas de control "</formula>
    </cfRule>
    <cfRule type="cellIs" dxfId="66" priority="243" stopIfTrue="1" operator="equal">
      <formula>"Aceptable, No intervenir, salvo que un análisis más preciso lo justifique"</formula>
    </cfRule>
    <cfRule type="cellIs" dxfId="65" priority="244" stopIfTrue="1" operator="equal">
      <formula>"No Aceptable, Situación crítica, corrección urgente"</formula>
    </cfRule>
    <cfRule type="cellIs" dxfId="64" priority="241" stopIfTrue="1" operator="equal">
      <formula>"Mejorable, Mejorar el control existente"</formula>
    </cfRule>
  </conditionalFormatting>
  <dataValidations count="6">
    <dataValidation type="list" allowBlank="1" showInputMessage="1" showErrorMessage="1" sqref="F9:F54">
      <formula1>"0, 1"</formula1>
    </dataValidation>
    <dataValidation type="list" allowBlank="1" showInputMessage="1" showErrorMessage="1" sqref="I9:I52">
      <formula1>"Enfermedad Laboral., Accidente de Trabajo."</formula1>
    </dataValidation>
    <dataValidation type="list" allowBlank="1" showInputMessage="1" showErrorMessage="1" sqref="N9:N28 N33:N42">
      <formula1>"1, 2, 6, 10"</formula1>
    </dataValidation>
    <dataValidation type="list" allowBlank="1" showInputMessage="1" showErrorMessage="1" sqref="O9:O28 O33:O44">
      <formula1>"1, 2, 3, 4"</formula1>
    </dataValidation>
    <dataValidation type="list" allowBlank="1" showInputMessage="1" showErrorMessage="1" sqref="R9:R28 R33:R44">
      <formula1>"10, 25, 60, 100"</formula1>
    </dataValidation>
    <dataValidation type="list" allowBlank="1" showInputMessage="1" showErrorMessage="1" sqref="N43:N54 N29:N32">
      <formula1>"0,1, 2, 6, 10"</formula1>
    </dataValidation>
  </dataValidations>
  <pageMargins left="0.63" right="0.49" top="0.49" bottom="0.74803149606299213" header="0.19" footer="0.26"/>
  <pageSetup scale="2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IV131"/>
  <sheetViews>
    <sheetView showGridLines="0" zoomScale="70" zoomScaleNormal="70" zoomScaleSheetLayoutView="50" workbookViewId="0">
      <pane xSplit="8" ySplit="8" topLeftCell="J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5"/>
  <cols>
    <col min="1" max="1" width="17.7109375" style="167" customWidth="1"/>
    <col min="2" max="2" width="11.5703125" style="167" bestFit="1" customWidth="1"/>
    <col min="3" max="3" width="10.7109375" style="167" bestFit="1" customWidth="1"/>
    <col min="4" max="4" width="12" style="167" customWidth="1"/>
    <col min="5" max="5" width="35.28515625" style="167" customWidth="1"/>
    <col min="6" max="6" width="14.5703125" style="167" customWidth="1"/>
    <col min="7" max="7" width="18.42578125" style="166" customWidth="1"/>
    <col min="8" max="8" width="26.5703125" style="166" customWidth="1"/>
    <col min="9" max="9" width="16.5703125" style="167" customWidth="1"/>
    <col min="10" max="10" width="22.5703125" style="167" customWidth="1"/>
    <col min="11" max="11" width="28.7109375" style="167" customWidth="1"/>
    <col min="12" max="12" width="24.28515625" style="167" customWidth="1"/>
    <col min="13" max="13" width="28.140625" style="167" customWidth="1"/>
    <col min="14" max="14" width="8.140625" style="167" customWidth="1"/>
    <col min="15" max="16" width="7.85546875" style="167" customWidth="1"/>
    <col min="17" max="17" width="8.5703125" style="167" customWidth="1"/>
    <col min="18" max="18" width="8" style="167" customWidth="1"/>
    <col min="19" max="19" width="7.85546875" style="167" customWidth="1"/>
    <col min="20" max="20" width="8.5703125" style="167" customWidth="1"/>
    <col min="21" max="21" width="18.140625" style="168" customWidth="1"/>
    <col min="22" max="22" width="12.28515625" style="168" hidden="1" customWidth="1"/>
    <col min="23" max="23" width="19.7109375" style="167" hidden="1" customWidth="1"/>
    <col min="24" max="24" width="16.7109375" style="167" customWidth="1"/>
    <col min="25" max="25" width="14.28515625" style="167" customWidth="1"/>
    <col min="26" max="26" width="13.7109375" style="167" customWidth="1"/>
    <col min="27" max="27" width="33.7109375" style="167" customWidth="1"/>
    <col min="28" max="28" width="39.42578125" style="167" customWidth="1"/>
    <col min="29" max="29" width="34" style="167" customWidth="1"/>
    <col min="30" max="30" width="17.7109375" style="167" customWidth="1"/>
    <col min="31" max="16384" width="9.140625" style="167"/>
  </cols>
  <sheetData>
    <row r="1" spans="1:256" ht="22.5" customHeight="1">
      <c r="A1" s="383"/>
      <c r="B1" s="383"/>
      <c r="C1" s="394" t="s">
        <v>90</v>
      </c>
      <c r="D1" s="394"/>
      <c r="E1" s="394"/>
      <c r="F1" s="394"/>
      <c r="G1" s="394"/>
      <c r="H1" s="394"/>
      <c r="I1" s="394"/>
      <c r="J1" s="394"/>
      <c r="K1" s="394"/>
      <c r="L1" s="394"/>
      <c r="M1" s="394"/>
      <c r="N1" s="394"/>
      <c r="O1" s="394"/>
      <c r="P1" s="394"/>
      <c r="Q1" s="394"/>
      <c r="R1" s="394"/>
      <c r="S1" s="394"/>
      <c r="T1" s="394"/>
      <c r="U1" s="394"/>
      <c r="V1" s="394"/>
      <c r="W1" s="394"/>
      <c r="X1" s="394"/>
      <c r="Y1" s="394"/>
      <c r="Z1" s="394"/>
      <c r="AA1" s="391"/>
      <c r="AB1" s="391"/>
      <c r="AC1" s="391"/>
      <c r="AD1" s="391"/>
    </row>
    <row r="2" spans="1:256" ht="24" customHeight="1">
      <c r="A2" s="383"/>
      <c r="B2" s="383"/>
      <c r="C2" s="394" t="s">
        <v>91</v>
      </c>
      <c r="D2" s="394"/>
      <c r="E2" s="394"/>
      <c r="F2" s="394"/>
      <c r="G2" s="394"/>
      <c r="H2" s="394"/>
      <c r="I2" s="394"/>
      <c r="J2" s="394"/>
      <c r="K2" s="394"/>
      <c r="L2" s="394"/>
      <c r="M2" s="394"/>
      <c r="N2" s="394"/>
      <c r="O2" s="394"/>
      <c r="P2" s="394"/>
      <c r="Q2" s="394"/>
      <c r="R2" s="394"/>
      <c r="S2" s="394"/>
      <c r="T2" s="394"/>
      <c r="U2" s="394"/>
      <c r="V2" s="394"/>
      <c r="W2" s="394"/>
      <c r="X2" s="394"/>
      <c r="Y2" s="394"/>
      <c r="Z2" s="394"/>
      <c r="AA2" s="391"/>
      <c r="AB2" s="391"/>
      <c r="AC2" s="391"/>
      <c r="AD2" s="391"/>
    </row>
    <row r="3" spans="1:256" ht="24.75" customHeight="1">
      <c r="A3" s="383"/>
      <c r="B3" s="383"/>
      <c r="C3" s="391" t="s">
        <v>1125</v>
      </c>
      <c r="D3" s="391"/>
      <c r="E3" s="391"/>
      <c r="F3" s="391"/>
      <c r="G3" s="391"/>
      <c r="H3" s="391"/>
      <c r="I3" s="391"/>
      <c r="J3" s="391"/>
      <c r="K3" s="391"/>
      <c r="L3" s="391"/>
      <c r="M3" s="391"/>
      <c r="N3" s="391"/>
      <c r="O3" s="391"/>
      <c r="P3" s="391"/>
      <c r="Q3" s="391"/>
      <c r="R3" s="391"/>
      <c r="S3" s="391"/>
      <c r="T3" s="391"/>
      <c r="U3" s="391"/>
      <c r="V3" s="391"/>
      <c r="W3" s="391"/>
      <c r="X3" s="391"/>
      <c r="Y3" s="391"/>
      <c r="Z3" s="391"/>
      <c r="AA3" s="391"/>
      <c r="AB3" s="391"/>
      <c r="AC3" s="391"/>
      <c r="AD3" s="391"/>
    </row>
    <row r="4" spans="1:256" ht="24.75" customHeight="1">
      <c r="A4" s="383"/>
      <c r="B4" s="383"/>
      <c r="C4" s="391" t="s">
        <v>93</v>
      </c>
      <c r="D4" s="391"/>
      <c r="E4" s="391"/>
      <c r="F4" s="391"/>
      <c r="G4" s="391"/>
      <c r="H4" s="391"/>
      <c r="I4" s="391"/>
      <c r="J4" s="391" t="s">
        <v>94</v>
      </c>
      <c r="K4" s="391"/>
      <c r="L4" s="391"/>
      <c r="M4" s="391"/>
      <c r="N4" s="391"/>
      <c r="O4" s="391"/>
      <c r="P4" s="391"/>
      <c r="Q4" s="391"/>
      <c r="R4" s="391" t="s">
        <v>95</v>
      </c>
      <c r="S4" s="391"/>
      <c r="T4" s="391"/>
      <c r="U4" s="391"/>
      <c r="V4" s="391"/>
      <c r="W4" s="391"/>
      <c r="X4" s="391"/>
      <c r="Y4" s="391" t="s">
        <v>96</v>
      </c>
      <c r="Z4" s="391"/>
      <c r="AA4" s="391"/>
      <c r="AB4" s="391"/>
      <c r="AC4" s="391"/>
      <c r="AD4" s="391"/>
    </row>
    <row r="5" spans="1:256" ht="26.25" customHeight="1">
      <c r="A5" s="383"/>
      <c r="B5" s="383"/>
      <c r="C5" s="383" t="s">
        <v>97</v>
      </c>
      <c r="D5" s="383"/>
      <c r="E5" s="383"/>
      <c r="F5" s="383"/>
      <c r="G5" s="383"/>
      <c r="H5" s="383"/>
      <c r="I5" s="383"/>
      <c r="J5" s="383">
        <v>6</v>
      </c>
      <c r="K5" s="383"/>
      <c r="L5" s="383"/>
      <c r="M5" s="383"/>
      <c r="N5" s="383"/>
      <c r="O5" s="383"/>
      <c r="P5" s="383"/>
      <c r="Q5" s="383"/>
      <c r="R5" s="466">
        <v>46213</v>
      </c>
      <c r="S5" s="467"/>
      <c r="T5" s="467"/>
      <c r="U5" s="467"/>
      <c r="V5" s="467"/>
      <c r="W5" s="467"/>
      <c r="X5" s="467"/>
      <c r="Y5" s="467" t="s">
        <v>1663</v>
      </c>
      <c r="Z5" s="467"/>
      <c r="AA5" s="391"/>
      <c r="AB5" s="391"/>
      <c r="AC5" s="391"/>
      <c r="AD5" s="391"/>
    </row>
    <row r="6" spans="1:256" ht="21" customHeight="1">
      <c r="A6" s="390" t="s">
        <v>1593</v>
      </c>
      <c r="B6" s="390"/>
      <c r="C6" s="390"/>
      <c r="D6" s="390"/>
      <c r="E6" s="390"/>
      <c r="F6" s="390"/>
      <c r="G6" s="390"/>
      <c r="H6" s="389" t="s">
        <v>101</v>
      </c>
      <c r="I6" s="389"/>
      <c r="J6" s="389"/>
      <c r="K6" s="389"/>
      <c r="L6" s="391" t="s">
        <v>102</v>
      </c>
      <c r="M6" s="391"/>
      <c r="N6" s="391"/>
      <c r="O6" s="391"/>
      <c r="P6" s="391"/>
      <c r="Q6" s="391"/>
      <c r="R6" s="391"/>
      <c r="S6" s="391"/>
      <c r="T6" s="391"/>
      <c r="U6" s="391"/>
      <c r="V6" s="391"/>
      <c r="W6" s="391"/>
      <c r="X6" s="391"/>
      <c r="Y6" s="389" t="s">
        <v>99</v>
      </c>
      <c r="Z6" s="389"/>
      <c r="AA6" s="389"/>
      <c r="AB6" s="389"/>
      <c r="AC6" s="389"/>
      <c r="AD6" s="389"/>
    </row>
    <row r="7" spans="1:256" s="230" customFormat="1" ht="30">
      <c r="A7" s="238" t="s">
        <v>622</v>
      </c>
      <c r="B7" s="238" t="s">
        <v>623</v>
      </c>
      <c r="C7" s="238" t="s">
        <v>55</v>
      </c>
      <c r="D7" s="238" t="s">
        <v>80</v>
      </c>
      <c r="E7" s="238" t="s">
        <v>56</v>
      </c>
      <c r="F7" s="238" t="s">
        <v>57</v>
      </c>
      <c r="G7" s="387" t="s">
        <v>81</v>
      </c>
      <c r="H7" s="387"/>
      <c r="I7" s="387" t="s">
        <v>58</v>
      </c>
      <c r="J7" s="387"/>
      <c r="K7" s="387" t="s">
        <v>59</v>
      </c>
      <c r="L7" s="387"/>
      <c r="M7" s="387"/>
      <c r="N7" s="387" t="s">
        <v>82</v>
      </c>
      <c r="O7" s="387"/>
      <c r="P7" s="387"/>
      <c r="Q7" s="387"/>
      <c r="R7" s="387"/>
      <c r="S7" s="387"/>
      <c r="T7" s="387"/>
      <c r="U7" s="238" t="s">
        <v>60</v>
      </c>
      <c r="V7" s="387" t="s">
        <v>61</v>
      </c>
      <c r="W7" s="387"/>
      <c r="X7" s="387"/>
      <c r="Y7" s="387" t="s">
        <v>83</v>
      </c>
      <c r="Z7" s="387"/>
      <c r="AA7" s="387"/>
      <c r="AB7" s="387"/>
      <c r="AC7" s="387"/>
      <c r="AD7" s="387"/>
    </row>
    <row r="8" spans="1:256" s="210" customFormat="1" ht="21.2" customHeight="1">
      <c r="A8" s="223"/>
      <c r="B8" s="223"/>
      <c r="C8" s="223"/>
      <c r="D8" s="223"/>
      <c r="E8" s="223"/>
      <c r="F8" s="223" t="s">
        <v>84</v>
      </c>
      <c r="G8" s="223" t="s">
        <v>3</v>
      </c>
      <c r="H8" s="223" t="s">
        <v>1</v>
      </c>
      <c r="I8" s="223" t="s">
        <v>85</v>
      </c>
      <c r="J8" s="223" t="s">
        <v>86</v>
      </c>
      <c r="K8" s="224" t="s">
        <v>62</v>
      </c>
      <c r="L8" s="224" t="s">
        <v>63</v>
      </c>
      <c r="M8" s="224" t="s">
        <v>64</v>
      </c>
      <c r="N8" s="223" t="s">
        <v>65</v>
      </c>
      <c r="O8" s="223" t="s">
        <v>66</v>
      </c>
      <c r="P8" s="223" t="s">
        <v>67</v>
      </c>
      <c r="Q8" s="223" t="s">
        <v>68</v>
      </c>
      <c r="R8" s="223" t="s">
        <v>69</v>
      </c>
      <c r="S8" s="223" t="s">
        <v>70</v>
      </c>
      <c r="T8" s="223" t="s">
        <v>71</v>
      </c>
      <c r="U8" s="223" t="s">
        <v>72</v>
      </c>
      <c r="V8" s="226" t="s">
        <v>87</v>
      </c>
      <c r="W8" s="226" t="s">
        <v>1587</v>
      </c>
      <c r="X8" s="223" t="s">
        <v>2</v>
      </c>
      <c r="Y8" s="223" t="s">
        <v>73</v>
      </c>
      <c r="Z8" s="223" t="s">
        <v>74</v>
      </c>
      <c r="AA8" s="223" t="s">
        <v>75</v>
      </c>
      <c r="AB8" s="223" t="s">
        <v>76</v>
      </c>
      <c r="AC8" s="223" t="s">
        <v>77</v>
      </c>
      <c r="AD8" s="223" t="s">
        <v>0</v>
      </c>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c r="HV8" s="225"/>
      <c r="HW8" s="225"/>
      <c r="HX8" s="225"/>
      <c r="HY8" s="225"/>
      <c r="HZ8" s="225"/>
      <c r="IA8" s="225"/>
      <c r="IB8" s="225"/>
      <c r="IC8" s="225"/>
      <c r="ID8" s="225"/>
      <c r="IE8" s="225"/>
      <c r="IF8" s="225"/>
      <c r="IG8" s="225"/>
      <c r="IH8" s="225"/>
      <c r="II8" s="225"/>
      <c r="IJ8" s="225"/>
      <c r="IK8" s="225"/>
      <c r="IL8" s="225"/>
      <c r="IM8" s="225"/>
      <c r="IN8" s="225"/>
      <c r="IO8" s="225"/>
      <c r="IP8" s="225"/>
      <c r="IQ8" s="225"/>
      <c r="IR8" s="225"/>
      <c r="IS8" s="225"/>
      <c r="IT8" s="225"/>
      <c r="IU8" s="225"/>
      <c r="IV8" s="225"/>
    </row>
    <row r="9" spans="1:256" ht="132.75" customHeight="1">
      <c r="A9" s="164" t="s">
        <v>613</v>
      </c>
      <c r="B9" s="164" t="s">
        <v>1038</v>
      </c>
      <c r="C9" s="164" t="s">
        <v>704</v>
      </c>
      <c r="D9" s="164" t="s">
        <v>1040</v>
      </c>
      <c r="E9" s="164" t="s">
        <v>1039</v>
      </c>
      <c r="F9" s="163">
        <v>1</v>
      </c>
      <c r="G9" s="164" t="s">
        <v>1597</v>
      </c>
      <c r="H9" s="164" t="s">
        <v>1599</v>
      </c>
      <c r="I9" s="163" t="s">
        <v>89</v>
      </c>
      <c r="J9" s="164" t="s">
        <v>1041</v>
      </c>
      <c r="K9" s="164" t="s">
        <v>1117</v>
      </c>
      <c r="L9" s="164" t="s">
        <v>1446</v>
      </c>
      <c r="M9" s="164" t="s">
        <v>1117</v>
      </c>
      <c r="N9" s="163">
        <v>2</v>
      </c>
      <c r="O9" s="163">
        <v>4</v>
      </c>
      <c r="P9" s="163">
        <f t="shared" ref="P9:P78" si="0">N9*O9</f>
        <v>8</v>
      </c>
      <c r="Q9" s="164" t="str">
        <f>IF(AND(P9&gt;=0,P9&lt;=4),"Bajo",IF(AND(P9&gt;=6,P9&lt;=8),"Medio",IF(AND(P9&gt;=10,P9&lt;=20),"Alto",IF(AND(P9&gt;=24,P9&lt;=40),"Muy alto","ERROR"))))</f>
        <v>Medio</v>
      </c>
      <c r="R9" s="163">
        <v>25</v>
      </c>
      <c r="S9" s="163">
        <f>P9*R9</f>
        <v>200</v>
      </c>
      <c r="T9" s="165" t="str">
        <f t="shared" ref="T9:T77" si="1">IF(AND(S9&gt;=600,S9&lt;=4000),"I",IF(AND(S9&gt;=150,S9&lt;=500),"II",IF(AND(S9&gt;=40,S9&lt;=120),"III",IF(AND(S9&gt;=0,S9&lt;=39),"IV","ERROR"))))</f>
        <v>II</v>
      </c>
      <c r="U9" s="164" t="str">
        <f>IF(AND(S9&gt;=600,S9&lt;=4000),"No Aceptable",IF(AND(S9&gt;=150,S9&lt;=500),"Aceptable con Control Especifico",IF(AND(S9&gt;=40,S9&lt;=120),"Mejorable",IF(AND(S9&gt;=0,S9&lt;=39),"Aceptable",))))</f>
        <v>Aceptable con Control Especifico</v>
      </c>
      <c r="V9" s="164"/>
      <c r="W9" s="8"/>
      <c r="X9" s="164" t="str">
        <f t="shared" ref="X9:X25" si="2">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con incapacidad laboral temporal; pérdidas económicas leves.</v>
      </c>
      <c r="Y9" s="164" t="s">
        <v>79</v>
      </c>
      <c r="Z9" s="164" t="s">
        <v>1119</v>
      </c>
      <c r="AA9" s="164" t="s">
        <v>1119</v>
      </c>
      <c r="AB9" s="164" t="s">
        <v>1119</v>
      </c>
      <c r="AC9" s="164" t="s">
        <v>1447</v>
      </c>
      <c r="AD9" s="164" t="s">
        <v>1119</v>
      </c>
    </row>
    <row r="10" spans="1:256" ht="132.75" customHeight="1">
      <c r="A10" s="164" t="s">
        <v>613</v>
      </c>
      <c r="B10" s="164" t="s">
        <v>1038</v>
      </c>
      <c r="C10" s="164" t="s">
        <v>704</v>
      </c>
      <c r="D10" s="164" t="s">
        <v>1040</v>
      </c>
      <c r="E10" s="164" t="s">
        <v>1039</v>
      </c>
      <c r="F10" s="163">
        <v>1</v>
      </c>
      <c r="G10" s="164" t="s">
        <v>1600</v>
      </c>
      <c r="H10" s="164" t="s">
        <v>1598</v>
      </c>
      <c r="I10" s="163" t="s">
        <v>89</v>
      </c>
      <c r="J10" s="164" t="s">
        <v>1042</v>
      </c>
      <c r="K10" s="164" t="s">
        <v>1117</v>
      </c>
      <c r="L10" s="164" t="s">
        <v>1117</v>
      </c>
      <c r="M10" s="164" t="s">
        <v>1117</v>
      </c>
      <c r="N10" s="163">
        <v>6</v>
      </c>
      <c r="O10" s="163">
        <v>3</v>
      </c>
      <c r="P10" s="163">
        <f t="shared" si="0"/>
        <v>18</v>
      </c>
      <c r="Q10" s="164" t="str">
        <f t="shared" ref="Q10:Q75" si="3">IF(AND(P10&gt;=0,P10&lt;=4),"Bajo",IF(AND(P10&gt;=6,P10&lt;=8),"Medio",IF(AND(P10&gt;=10,P10&lt;=20),"Alto",IF(AND(P10&gt;=24,P10&lt;=40),"Muy alto","ERROR"))))</f>
        <v>Alto</v>
      </c>
      <c r="R10" s="163">
        <v>25</v>
      </c>
      <c r="S10" s="163">
        <f t="shared" ref="S10:S78" si="4">P10*R10</f>
        <v>450</v>
      </c>
      <c r="T10" s="165" t="str">
        <f t="shared" si="1"/>
        <v>II</v>
      </c>
      <c r="U10" s="164" t="str">
        <f t="shared" ref="U10:U76" si="5">IF(AND(S10&gt;=600,S10&lt;=4000),"No Aceptable",IF(AND(S10&gt;=150,S10&lt;=500),"Aceptable con Control Especifico",IF(AND(S10&gt;=40,S10&lt;=120),"Mejorable",IF(AND(S10&gt;=0,S10&lt;=39),"Aceptable",))))</f>
        <v>Aceptable con Control Especifico</v>
      </c>
      <c r="V10" s="164"/>
      <c r="W10" s="8"/>
      <c r="X10" s="164" t="str">
        <f t="shared" si="2"/>
        <v>Lesiones o enfermedades con incapacidad laboral temporal; pérdidas económicas leves.</v>
      </c>
      <c r="Y10" s="164" t="s">
        <v>79</v>
      </c>
      <c r="Z10" s="164" t="s">
        <v>1119</v>
      </c>
      <c r="AA10" s="164" t="s">
        <v>1119</v>
      </c>
      <c r="AB10" s="164" t="s">
        <v>1331</v>
      </c>
      <c r="AC10" s="164" t="s">
        <v>1332</v>
      </c>
      <c r="AD10" s="164" t="s">
        <v>1119</v>
      </c>
    </row>
    <row r="11" spans="1:256" ht="132.75" customHeight="1">
      <c r="A11" s="164" t="s">
        <v>613</v>
      </c>
      <c r="B11" s="164" t="s">
        <v>1038</v>
      </c>
      <c r="C11" s="164" t="s">
        <v>704</v>
      </c>
      <c r="D11" s="164" t="s">
        <v>1040</v>
      </c>
      <c r="E11" s="164" t="s">
        <v>1039</v>
      </c>
      <c r="F11" s="163">
        <v>1</v>
      </c>
      <c r="G11" s="164" t="s">
        <v>1600</v>
      </c>
      <c r="H11" s="164" t="s">
        <v>1601</v>
      </c>
      <c r="I11" s="163" t="s">
        <v>89</v>
      </c>
      <c r="J11" s="164" t="s">
        <v>1042</v>
      </c>
      <c r="K11" s="164" t="s">
        <v>1117</v>
      </c>
      <c r="L11" s="164" t="s">
        <v>1117</v>
      </c>
      <c r="M11" s="164" t="s">
        <v>1117</v>
      </c>
      <c r="N11" s="163">
        <v>2</v>
      </c>
      <c r="O11" s="163">
        <v>2</v>
      </c>
      <c r="P11" s="163">
        <f>N11*O11</f>
        <v>4</v>
      </c>
      <c r="Q11" s="164" t="str">
        <f t="shared" si="3"/>
        <v>Bajo</v>
      </c>
      <c r="R11" s="163">
        <v>25</v>
      </c>
      <c r="S11" s="163">
        <f>P11*R11</f>
        <v>100</v>
      </c>
      <c r="T11" s="165" t="str">
        <f>IF(AND(S11&gt;=600,S11&lt;=4000),"I",IF(AND(S11&gt;=150,S11&lt;=500),"II",IF(AND(S11&gt;=40,S11&lt;=120),"III",IF(AND(S11&gt;=0,S11&lt;=39),"IV","ERROR"))))</f>
        <v>III</v>
      </c>
      <c r="U11" s="164" t="str">
        <f>IF(AND(S11&gt;=600,S11&lt;=4000),"No Aceptable",IF(AND(S11&gt;=150,S11&lt;=500),"Aceptable con Control Especifico",IF(AND(S11&gt;=40,S11&lt;=120),"Mejorable",IF(AND(S11&gt;=0,S11&lt;=39),"Aceptable",))))</f>
        <v>Mejorable</v>
      </c>
      <c r="V11" s="164"/>
      <c r="W11" s="8"/>
      <c r="X11" s="164" t="str">
        <f t="shared" si="2"/>
        <v>Lesiones o enfermedades con incapacidad laboral temporal; pérdidas económicas leves.</v>
      </c>
      <c r="Y11" s="164" t="s">
        <v>79</v>
      </c>
      <c r="Z11" s="164" t="s">
        <v>1119</v>
      </c>
      <c r="AA11" s="164" t="s">
        <v>1119</v>
      </c>
      <c r="AB11" s="164" t="s">
        <v>1331</v>
      </c>
      <c r="AC11" s="164" t="s">
        <v>1332</v>
      </c>
      <c r="AD11" s="164" t="s">
        <v>1119</v>
      </c>
    </row>
    <row r="12" spans="1:256" ht="132.75" customHeight="1">
      <c r="A12" s="164" t="s">
        <v>613</v>
      </c>
      <c r="B12" s="164" t="s">
        <v>1038</v>
      </c>
      <c r="C12" s="164" t="s">
        <v>704</v>
      </c>
      <c r="D12" s="164" t="s">
        <v>1040</v>
      </c>
      <c r="E12" s="164" t="s">
        <v>1039</v>
      </c>
      <c r="F12" s="163">
        <v>1</v>
      </c>
      <c r="G12" s="164" t="s">
        <v>1602</v>
      </c>
      <c r="H12" s="164" t="s">
        <v>1030</v>
      </c>
      <c r="I12" s="163" t="s">
        <v>89</v>
      </c>
      <c r="J12" s="164" t="s">
        <v>1043</v>
      </c>
      <c r="K12" s="164" t="s">
        <v>1117</v>
      </c>
      <c r="L12" s="164" t="s">
        <v>1117</v>
      </c>
      <c r="M12" s="164" t="s">
        <v>1117</v>
      </c>
      <c r="N12" s="163">
        <v>2</v>
      </c>
      <c r="O12" s="163">
        <v>2</v>
      </c>
      <c r="P12" s="163">
        <f t="shared" si="0"/>
        <v>4</v>
      </c>
      <c r="Q12" s="164" t="str">
        <f t="shared" si="3"/>
        <v>Bajo</v>
      </c>
      <c r="R12" s="163">
        <v>25</v>
      </c>
      <c r="S12" s="163">
        <f t="shared" si="4"/>
        <v>100</v>
      </c>
      <c r="T12" s="165" t="str">
        <f t="shared" si="1"/>
        <v>III</v>
      </c>
      <c r="U12" s="164" t="str">
        <f t="shared" si="5"/>
        <v>Mejorable</v>
      </c>
      <c r="V12" s="164"/>
      <c r="W12" s="8"/>
      <c r="X12" s="164" t="str">
        <f t="shared" si="2"/>
        <v>Lesiones o enfermedades con incapacidad laboral temporal; pérdidas económicas leves.</v>
      </c>
      <c r="Y12" s="164" t="s">
        <v>79</v>
      </c>
      <c r="Z12" s="164" t="s">
        <v>1119</v>
      </c>
      <c r="AA12" s="164" t="s">
        <v>1138</v>
      </c>
      <c r="AB12" s="164" t="s">
        <v>1139</v>
      </c>
      <c r="AC12" s="164" t="s">
        <v>1137</v>
      </c>
      <c r="AD12" s="164" t="s">
        <v>1119</v>
      </c>
    </row>
    <row r="13" spans="1:256" ht="132.75" customHeight="1">
      <c r="A13" s="164" t="s">
        <v>613</v>
      </c>
      <c r="B13" s="164" t="s">
        <v>1038</v>
      </c>
      <c r="C13" s="164" t="s">
        <v>704</v>
      </c>
      <c r="D13" s="164" t="s">
        <v>1040</v>
      </c>
      <c r="E13" s="164" t="s">
        <v>1039</v>
      </c>
      <c r="F13" s="163">
        <v>1</v>
      </c>
      <c r="G13" s="211" t="s">
        <v>1458</v>
      </c>
      <c r="H13" s="164" t="s">
        <v>1031</v>
      </c>
      <c r="I13" s="163" t="s">
        <v>88</v>
      </c>
      <c r="J13" s="164" t="s">
        <v>1044</v>
      </c>
      <c r="K13" s="164" t="s">
        <v>1117</v>
      </c>
      <c r="L13" s="164" t="s">
        <v>1117</v>
      </c>
      <c r="M13" s="211" t="s">
        <v>1595</v>
      </c>
      <c r="N13" s="163">
        <v>2</v>
      </c>
      <c r="O13" s="163">
        <v>3</v>
      </c>
      <c r="P13" s="163">
        <f t="shared" si="0"/>
        <v>6</v>
      </c>
      <c r="Q13" s="164" t="str">
        <f t="shared" si="3"/>
        <v>Medio</v>
      </c>
      <c r="R13" s="163">
        <v>10</v>
      </c>
      <c r="S13" s="163">
        <f t="shared" si="4"/>
        <v>60</v>
      </c>
      <c r="T13" s="165" t="str">
        <f t="shared" si="1"/>
        <v>III</v>
      </c>
      <c r="U13" s="164" t="str">
        <f t="shared" si="5"/>
        <v>Mejorable</v>
      </c>
      <c r="V13" s="164"/>
      <c r="W13" s="8"/>
      <c r="X13" s="164" t="str">
        <f t="shared" si="2"/>
        <v>Lesiones o enfermedades que no requieren incapacidad; pérdidas económicas mínimas.</v>
      </c>
      <c r="Y13" s="164" t="s">
        <v>79</v>
      </c>
      <c r="Z13" s="164" t="s">
        <v>1156</v>
      </c>
      <c r="AA13" s="164" t="s">
        <v>1156</v>
      </c>
      <c r="AB13" s="164" t="s">
        <v>1156</v>
      </c>
      <c r="AC13" s="164" t="s">
        <v>1164</v>
      </c>
      <c r="AD13" s="164" t="s">
        <v>1156</v>
      </c>
    </row>
    <row r="14" spans="1:256" ht="132.75" customHeight="1">
      <c r="A14" s="164" t="s">
        <v>613</v>
      </c>
      <c r="B14" s="164" t="s">
        <v>1038</v>
      </c>
      <c r="C14" s="164" t="s">
        <v>704</v>
      </c>
      <c r="D14" s="164" t="s">
        <v>1040</v>
      </c>
      <c r="E14" s="164" t="s">
        <v>1039</v>
      </c>
      <c r="F14" s="163">
        <v>1</v>
      </c>
      <c r="G14" s="211" t="s">
        <v>1459</v>
      </c>
      <c r="H14" s="164" t="s">
        <v>1032</v>
      </c>
      <c r="I14" s="163" t="s">
        <v>88</v>
      </c>
      <c r="J14" s="164" t="s">
        <v>1044</v>
      </c>
      <c r="K14" s="164" t="s">
        <v>1117</v>
      </c>
      <c r="L14" s="164" t="s">
        <v>1117</v>
      </c>
      <c r="M14" s="211" t="s">
        <v>1595</v>
      </c>
      <c r="N14" s="163">
        <v>2</v>
      </c>
      <c r="O14" s="163">
        <v>3</v>
      </c>
      <c r="P14" s="163">
        <f t="shared" si="0"/>
        <v>6</v>
      </c>
      <c r="Q14" s="164" t="str">
        <f t="shared" si="3"/>
        <v>Medio</v>
      </c>
      <c r="R14" s="163">
        <v>10</v>
      </c>
      <c r="S14" s="163">
        <f t="shared" si="4"/>
        <v>60</v>
      </c>
      <c r="T14" s="165" t="str">
        <f t="shared" si="1"/>
        <v>III</v>
      </c>
      <c r="U14" s="164" t="str">
        <f t="shared" si="5"/>
        <v>Mejorable</v>
      </c>
      <c r="V14" s="164"/>
      <c r="W14" s="8"/>
      <c r="X14" s="164" t="str">
        <f t="shared" si="2"/>
        <v>Lesiones o enfermedades que no requieren incapacidad; pérdidas económicas mínimas.</v>
      </c>
      <c r="Y14" s="164" t="s">
        <v>79</v>
      </c>
      <c r="Z14" s="164" t="s">
        <v>1156</v>
      </c>
      <c r="AA14" s="164" t="s">
        <v>1156</v>
      </c>
      <c r="AB14" s="164" t="s">
        <v>1156</v>
      </c>
      <c r="AC14" s="164" t="s">
        <v>1164</v>
      </c>
      <c r="AD14" s="164" t="s">
        <v>1156</v>
      </c>
    </row>
    <row r="15" spans="1:256" ht="132.75" customHeight="1">
      <c r="A15" s="164" t="s">
        <v>613</v>
      </c>
      <c r="B15" s="164" t="s">
        <v>1038</v>
      </c>
      <c r="C15" s="164" t="s">
        <v>704</v>
      </c>
      <c r="D15" s="164" t="s">
        <v>1040</v>
      </c>
      <c r="E15" s="164" t="s">
        <v>1039</v>
      </c>
      <c r="F15" s="163">
        <v>1</v>
      </c>
      <c r="G15" s="211" t="s">
        <v>1460</v>
      </c>
      <c r="H15" s="164" t="s">
        <v>1033</v>
      </c>
      <c r="I15" s="163" t="s">
        <v>88</v>
      </c>
      <c r="J15" s="164" t="s">
        <v>1044</v>
      </c>
      <c r="K15" s="164" t="s">
        <v>1117</v>
      </c>
      <c r="L15" s="164" t="s">
        <v>1117</v>
      </c>
      <c r="M15" s="211" t="s">
        <v>1595</v>
      </c>
      <c r="N15" s="163">
        <v>2</v>
      </c>
      <c r="O15" s="163">
        <v>3</v>
      </c>
      <c r="P15" s="163">
        <f t="shared" si="0"/>
        <v>6</v>
      </c>
      <c r="Q15" s="164" t="str">
        <f t="shared" si="3"/>
        <v>Medio</v>
      </c>
      <c r="R15" s="163">
        <v>10</v>
      </c>
      <c r="S15" s="163">
        <f t="shared" si="4"/>
        <v>60</v>
      </c>
      <c r="T15" s="165" t="str">
        <f t="shared" si="1"/>
        <v>III</v>
      </c>
      <c r="U15" s="164" t="str">
        <f t="shared" si="5"/>
        <v>Mejorable</v>
      </c>
      <c r="V15" s="164"/>
      <c r="W15" s="8"/>
      <c r="X15" s="164" t="str">
        <f t="shared" si="2"/>
        <v>Lesiones o enfermedades que no requieren incapacidad; pérdidas económicas mínimas.</v>
      </c>
      <c r="Y15" s="164" t="s">
        <v>79</v>
      </c>
      <c r="Z15" s="164" t="s">
        <v>1156</v>
      </c>
      <c r="AA15" s="164" t="s">
        <v>1156</v>
      </c>
      <c r="AB15" s="164" t="s">
        <v>1156</v>
      </c>
      <c r="AC15" s="164" t="s">
        <v>1164</v>
      </c>
      <c r="AD15" s="164" t="s">
        <v>1156</v>
      </c>
    </row>
    <row r="16" spans="1:256" ht="132.75" customHeight="1">
      <c r="A16" s="164" t="s">
        <v>613</v>
      </c>
      <c r="B16" s="164" t="s">
        <v>1038</v>
      </c>
      <c r="C16" s="164" t="s">
        <v>704</v>
      </c>
      <c r="D16" s="164" t="s">
        <v>1040</v>
      </c>
      <c r="E16" s="164" t="s">
        <v>1039</v>
      </c>
      <c r="F16" s="163">
        <v>1</v>
      </c>
      <c r="G16" s="211" t="s">
        <v>1461</v>
      </c>
      <c r="H16" s="164" t="s">
        <v>1034</v>
      </c>
      <c r="I16" s="163" t="s">
        <v>88</v>
      </c>
      <c r="J16" s="164" t="s">
        <v>1044</v>
      </c>
      <c r="K16" s="164" t="s">
        <v>1117</v>
      </c>
      <c r="L16" s="164" t="s">
        <v>1117</v>
      </c>
      <c r="M16" s="211" t="s">
        <v>1595</v>
      </c>
      <c r="N16" s="163">
        <v>2</v>
      </c>
      <c r="O16" s="163">
        <v>3</v>
      </c>
      <c r="P16" s="163">
        <f t="shared" si="0"/>
        <v>6</v>
      </c>
      <c r="Q16" s="164" t="str">
        <f t="shared" si="3"/>
        <v>Medio</v>
      </c>
      <c r="R16" s="163">
        <v>10</v>
      </c>
      <c r="S16" s="163">
        <f t="shared" si="4"/>
        <v>60</v>
      </c>
      <c r="T16" s="165" t="str">
        <f t="shared" si="1"/>
        <v>III</v>
      </c>
      <c r="U16" s="164" t="str">
        <f t="shared" si="5"/>
        <v>Mejorable</v>
      </c>
      <c r="V16" s="164"/>
      <c r="W16" s="8"/>
      <c r="X16" s="164" t="str">
        <f t="shared" si="2"/>
        <v>Lesiones o enfermedades que no requieren incapacidad; pérdidas económicas mínimas.</v>
      </c>
      <c r="Y16" s="164" t="s">
        <v>79</v>
      </c>
      <c r="Z16" s="164" t="s">
        <v>1156</v>
      </c>
      <c r="AA16" s="164" t="s">
        <v>1156</v>
      </c>
      <c r="AB16" s="164" t="s">
        <v>1156</v>
      </c>
      <c r="AC16" s="164" t="s">
        <v>1164</v>
      </c>
      <c r="AD16" s="164" t="s">
        <v>1156</v>
      </c>
    </row>
    <row r="17" spans="1:30" ht="132.75" customHeight="1">
      <c r="A17" s="164" t="s">
        <v>613</v>
      </c>
      <c r="B17" s="164" t="s">
        <v>1038</v>
      </c>
      <c r="C17" s="164" t="s">
        <v>704</v>
      </c>
      <c r="D17" s="164" t="s">
        <v>1040</v>
      </c>
      <c r="E17" s="164" t="s">
        <v>1039</v>
      </c>
      <c r="F17" s="163">
        <v>1</v>
      </c>
      <c r="G17" s="211" t="s">
        <v>1462</v>
      </c>
      <c r="H17" s="164" t="s">
        <v>1035</v>
      </c>
      <c r="I17" s="163" t="s">
        <v>88</v>
      </c>
      <c r="J17" s="164" t="s">
        <v>1044</v>
      </c>
      <c r="K17" s="164" t="s">
        <v>1117</v>
      </c>
      <c r="L17" s="164" t="s">
        <v>1117</v>
      </c>
      <c r="M17" s="211" t="s">
        <v>1595</v>
      </c>
      <c r="N17" s="163">
        <v>2</v>
      </c>
      <c r="O17" s="163">
        <v>3</v>
      </c>
      <c r="P17" s="163">
        <f t="shared" si="0"/>
        <v>6</v>
      </c>
      <c r="Q17" s="164" t="str">
        <f t="shared" si="3"/>
        <v>Medio</v>
      </c>
      <c r="R17" s="163">
        <v>25</v>
      </c>
      <c r="S17" s="163">
        <f t="shared" si="4"/>
        <v>150</v>
      </c>
      <c r="T17" s="165" t="str">
        <f t="shared" si="1"/>
        <v>II</v>
      </c>
      <c r="U17" s="164" t="str">
        <f t="shared" si="5"/>
        <v>Aceptable con Control Especifico</v>
      </c>
      <c r="V17" s="164"/>
      <c r="W17" s="8"/>
      <c r="X17" s="164" t="str">
        <f t="shared" si="2"/>
        <v>Lesiones o enfermedades con incapacidad laboral temporal; pérdidas económicas leves.</v>
      </c>
      <c r="Y17" s="164" t="s">
        <v>79</v>
      </c>
      <c r="Z17" s="164" t="s">
        <v>1156</v>
      </c>
      <c r="AA17" s="164" t="s">
        <v>1156</v>
      </c>
      <c r="AB17" s="164" t="s">
        <v>1156</v>
      </c>
      <c r="AC17" s="164" t="s">
        <v>1164</v>
      </c>
      <c r="AD17" s="164" t="s">
        <v>1156</v>
      </c>
    </row>
    <row r="18" spans="1:30" ht="132.75" customHeight="1">
      <c r="A18" s="164" t="s">
        <v>613</v>
      </c>
      <c r="B18" s="164" t="s">
        <v>1038</v>
      </c>
      <c r="C18" s="164" t="s">
        <v>704</v>
      </c>
      <c r="D18" s="164" t="s">
        <v>1040</v>
      </c>
      <c r="E18" s="164" t="s">
        <v>1039</v>
      </c>
      <c r="F18" s="163">
        <v>1</v>
      </c>
      <c r="G18" s="211" t="s">
        <v>1463</v>
      </c>
      <c r="H18" s="164" t="s">
        <v>1036</v>
      </c>
      <c r="I18" s="163" t="s">
        <v>88</v>
      </c>
      <c r="J18" s="164" t="s">
        <v>1044</v>
      </c>
      <c r="K18" s="164" t="s">
        <v>1117</v>
      </c>
      <c r="L18" s="164" t="s">
        <v>1117</v>
      </c>
      <c r="M18" s="211" t="s">
        <v>1595</v>
      </c>
      <c r="N18" s="163">
        <v>2</v>
      </c>
      <c r="O18" s="163">
        <v>3</v>
      </c>
      <c r="P18" s="163">
        <f t="shared" si="0"/>
        <v>6</v>
      </c>
      <c r="Q18" s="164" t="str">
        <f t="shared" si="3"/>
        <v>Medio</v>
      </c>
      <c r="R18" s="163">
        <v>25</v>
      </c>
      <c r="S18" s="163">
        <f t="shared" si="4"/>
        <v>150</v>
      </c>
      <c r="T18" s="165" t="str">
        <f t="shared" si="1"/>
        <v>II</v>
      </c>
      <c r="U18" s="164" t="str">
        <f t="shared" si="5"/>
        <v>Aceptable con Control Especifico</v>
      </c>
      <c r="V18" s="164"/>
      <c r="W18" s="8"/>
      <c r="X18" s="164" t="str">
        <f t="shared" si="2"/>
        <v>Lesiones o enfermedades con incapacidad laboral temporal; pérdidas económicas leves.</v>
      </c>
      <c r="Y18" s="164" t="s">
        <v>79</v>
      </c>
      <c r="Z18" s="164" t="s">
        <v>1156</v>
      </c>
      <c r="AA18" s="164" t="s">
        <v>1156</v>
      </c>
      <c r="AB18" s="164" t="s">
        <v>1156</v>
      </c>
      <c r="AC18" s="164" t="s">
        <v>1164</v>
      </c>
      <c r="AD18" s="164" t="s">
        <v>1156</v>
      </c>
    </row>
    <row r="19" spans="1:30" ht="132.75" customHeight="1">
      <c r="A19" s="164" t="s">
        <v>613</v>
      </c>
      <c r="B19" s="164" t="s">
        <v>1038</v>
      </c>
      <c r="C19" s="164" t="s">
        <v>704</v>
      </c>
      <c r="D19" s="164" t="s">
        <v>1040</v>
      </c>
      <c r="E19" s="164" t="s">
        <v>1039</v>
      </c>
      <c r="F19" s="163">
        <v>1</v>
      </c>
      <c r="G19" s="211" t="s">
        <v>1464</v>
      </c>
      <c r="H19" s="164" t="s">
        <v>1037</v>
      </c>
      <c r="I19" s="163" t="s">
        <v>88</v>
      </c>
      <c r="J19" s="164" t="s">
        <v>1074</v>
      </c>
      <c r="K19" s="164" t="s">
        <v>1117</v>
      </c>
      <c r="L19" s="164" t="s">
        <v>1117</v>
      </c>
      <c r="M19" s="211" t="s">
        <v>1595</v>
      </c>
      <c r="N19" s="163">
        <v>2</v>
      </c>
      <c r="O19" s="163">
        <v>1</v>
      </c>
      <c r="P19" s="163">
        <f t="shared" si="0"/>
        <v>2</v>
      </c>
      <c r="Q19" s="164" t="str">
        <f t="shared" si="3"/>
        <v>Bajo</v>
      </c>
      <c r="R19" s="163">
        <v>60</v>
      </c>
      <c r="S19" s="163">
        <f t="shared" si="4"/>
        <v>120</v>
      </c>
      <c r="T19" s="165" t="str">
        <f t="shared" si="1"/>
        <v>III</v>
      </c>
      <c r="U19" s="164" t="str">
        <f t="shared" si="5"/>
        <v>Mejorable</v>
      </c>
      <c r="V19" s="164"/>
      <c r="W19" s="8"/>
      <c r="X19" s="164" t="str">
        <f t="shared" si="2"/>
        <v>Lesiones o enfermedades graves irreparables (Incapacidad permanente parcial o invalidez); pérdidas económicas altas.</v>
      </c>
      <c r="Y19" s="164" t="s">
        <v>79</v>
      </c>
      <c r="Z19" s="164" t="s">
        <v>1156</v>
      </c>
      <c r="AA19" s="164" t="s">
        <v>1156</v>
      </c>
      <c r="AB19" s="164" t="s">
        <v>1156</v>
      </c>
      <c r="AC19" s="164" t="s">
        <v>1165</v>
      </c>
      <c r="AD19" s="164" t="s">
        <v>1156</v>
      </c>
    </row>
    <row r="20" spans="1:30" ht="132.75" customHeight="1">
      <c r="A20" s="164" t="s">
        <v>613</v>
      </c>
      <c r="B20" s="164" t="s">
        <v>1038</v>
      </c>
      <c r="C20" s="164" t="s">
        <v>704</v>
      </c>
      <c r="D20" s="164" t="s">
        <v>1040</v>
      </c>
      <c r="E20" s="164" t="s">
        <v>1039</v>
      </c>
      <c r="F20" s="163">
        <v>1</v>
      </c>
      <c r="G20" s="211" t="s">
        <v>1465</v>
      </c>
      <c r="H20" s="164" t="s">
        <v>1054</v>
      </c>
      <c r="I20" s="163" t="s">
        <v>88</v>
      </c>
      <c r="J20" s="164" t="s">
        <v>1074</v>
      </c>
      <c r="K20" s="164" t="s">
        <v>1117</v>
      </c>
      <c r="L20" s="164" t="s">
        <v>1117</v>
      </c>
      <c r="M20" s="211" t="s">
        <v>1595</v>
      </c>
      <c r="N20" s="163">
        <v>2</v>
      </c>
      <c r="O20" s="163">
        <v>1</v>
      </c>
      <c r="P20" s="163">
        <f t="shared" si="0"/>
        <v>2</v>
      </c>
      <c r="Q20" s="164" t="str">
        <f t="shared" si="3"/>
        <v>Bajo</v>
      </c>
      <c r="R20" s="163">
        <v>60</v>
      </c>
      <c r="S20" s="163">
        <f t="shared" si="4"/>
        <v>120</v>
      </c>
      <c r="T20" s="165" t="str">
        <f t="shared" si="1"/>
        <v>III</v>
      </c>
      <c r="U20" s="164" t="str">
        <f t="shared" si="5"/>
        <v>Mejorable</v>
      </c>
      <c r="V20" s="164"/>
      <c r="W20" s="8"/>
      <c r="X20" s="164" t="str">
        <f t="shared" si="2"/>
        <v>Lesiones o enfermedades graves irreparables (Incapacidad permanente parcial o invalidez); pérdidas económicas altas.</v>
      </c>
      <c r="Y20" s="164" t="s">
        <v>79</v>
      </c>
      <c r="Z20" s="164" t="s">
        <v>1119</v>
      </c>
      <c r="AA20" s="164" t="s">
        <v>1119</v>
      </c>
      <c r="AB20" s="164" t="s">
        <v>1156</v>
      </c>
      <c r="AC20" s="164" t="s">
        <v>1166</v>
      </c>
      <c r="AD20" s="164" t="s">
        <v>1156</v>
      </c>
    </row>
    <row r="21" spans="1:30" ht="132.75" customHeight="1">
      <c r="A21" s="164" t="s">
        <v>613</v>
      </c>
      <c r="B21" s="164" t="s">
        <v>1038</v>
      </c>
      <c r="C21" s="164" t="s">
        <v>704</v>
      </c>
      <c r="D21" s="164" t="s">
        <v>1040</v>
      </c>
      <c r="E21" s="164" t="s">
        <v>1039</v>
      </c>
      <c r="F21" s="163">
        <v>1</v>
      </c>
      <c r="G21" s="164" t="s">
        <v>1603</v>
      </c>
      <c r="H21" s="164" t="s">
        <v>1051</v>
      </c>
      <c r="I21" s="163" t="s">
        <v>88</v>
      </c>
      <c r="J21" s="164" t="s">
        <v>1045</v>
      </c>
      <c r="K21" s="164" t="s">
        <v>1117</v>
      </c>
      <c r="L21" s="164" t="s">
        <v>1118</v>
      </c>
      <c r="M21" s="164" t="s">
        <v>1117</v>
      </c>
      <c r="N21" s="163">
        <v>2</v>
      </c>
      <c r="O21" s="163">
        <v>4</v>
      </c>
      <c r="P21" s="163">
        <f t="shared" si="0"/>
        <v>8</v>
      </c>
      <c r="Q21" s="164" t="str">
        <f t="shared" si="3"/>
        <v>Medio</v>
      </c>
      <c r="R21" s="163">
        <v>25</v>
      </c>
      <c r="S21" s="163">
        <f t="shared" si="4"/>
        <v>200</v>
      </c>
      <c r="T21" s="165" t="str">
        <f t="shared" si="1"/>
        <v>II</v>
      </c>
      <c r="U21" s="164" t="str">
        <f t="shared" si="5"/>
        <v>Aceptable con Control Especifico</v>
      </c>
      <c r="V21" s="164"/>
      <c r="W21" s="8"/>
      <c r="X21" s="164" t="str">
        <f t="shared" si="2"/>
        <v>Lesiones o enfermedades con incapacidad laboral temporal; pérdidas económicas leves.</v>
      </c>
      <c r="Y21" s="164" t="s">
        <v>79</v>
      </c>
      <c r="Z21" s="164" t="s">
        <v>1119</v>
      </c>
      <c r="AA21" s="164" t="s">
        <v>1119</v>
      </c>
      <c r="AB21" s="164" t="s">
        <v>1119</v>
      </c>
      <c r="AC21" s="164" t="s">
        <v>1135</v>
      </c>
      <c r="AD21" s="164" t="s">
        <v>1119</v>
      </c>
    </row>
    <row r="22" spans="1:30" ht="132.75" customHeight="1">
      <c r="A22" s="164" t="s">
        <v>613</v>
      </c>
      <c r="B22" s="164" t="s">
        <v>1038</v>
      </c>
      <c r="C22" s="164" t="s">
        <v>704</v>
      </c>
      <c r="D22" s="164" t="s">
        <v>1040</v>
      </c>
      <c r="E22" s="164" t="s">
        <v>1039</v>
      </c>
      <c r="F22" s="163">
        <v>1</v>
      </c>
      <c r="G22" s="164" t="s">
        <v>1604</v>
      </c>
      <c r="H22" s="164" t="s">
        <v>1102</v>
      </c>
      <c r="I22" s="163" t="s">
        <v>88</v>
      </c>
      <c r="J22" s="164" t="s">
        <v>1046</v>
      </c>
      <c r="K22" s="164" t="s">
        <v>1117</v>
      </c>
      <c r="L22" s="164" t="s">
        <v>1117</v>
      </c>
      <c r="M22" s="164" t="s">
        <v>1117</v>
      </c>
      <c r="N22" s="163">
        <v>2</v>
      </c>
      <c r="O22" s="163">
        <v>2</v>
      </c>
      <c r="P22" s="163">
        <f t="shared" si="0"/>
        <v>4</v>
      </c>
      <c r="Q22" s="164" t="str">
        <f t="shared" si="3"/>
        <v>Bajo</v>
      </c>
      <c r="R22" s="163">
        <v>25</v>
      </c>
      <c r="S22" s="163">
        <f t="shared" si="4"/>
        <v>100</v>
      </c>
      <c r="T22" s="165" t="str">
        <f t="shared" si="1"/>
        <v>III</v>
      </c>
      <c r="U22" s="164" t="str">
        <f t="shared" si="5"/>
        <v>Mejorable</v>
      </c>
      <c r="V22" s="164"/>
      <c r="W22" s="8"/>
      <c r="X22" s="164" t="str">
        <f t="shared" si="2"/>
        <v>Lesiones o enfermedades con incapacidad laboral temporal; pérdidas económicas leves.</v>
      </c>
      <c r="Y22" s="164" t="s">
        <v>79</v>
      </c>
      <c r="Z22" s="164" t="s">
        <v>1119</v>
      </c>
      <c r="AA22" s="164" t="s">
        <v>1119</v>
      </c>
      <c r="AB22" s="164" t="s">
        <v>1119</v>
      </c>
      <c r="AC22" s="164" t="s">
        <v>1159</v>
      </c>
      <c r="AD22" s="164" t="s">
        <v>1156</v>
      </c>
    </row>
    <row r="23" spans="1:30" ht="132.75" customHeight="1">
      <c r="A23" s="164" t="s">
        <v>613</v>
      </c>
      <c r="B23" s="164" t="s">
        <v>1038</v>
      </c>
      <c r="C23" s="164" t="s">
        <v>704</v>
      </c>
      <c r="D23" s="164" t="s">
        <v>1040</v>
      </c>
      <c r="E23" s="164" t="s">
        <v>1039</v>
      </c>
      <c r="F23" s="163">
        <v>1</v>
      </c>
      <c r="G23" s="164" t="s">
        <v>1605</v>
      </c>
      <c r="H23" s="164" t="s">
        <v>238</v>
      </c>
      <c r="I23" s="163" t="s">
        <v>88</v>
      </c>
      <c r="J23" s="164" t="s">
        <v>1047</v>
      </c>
      <c r="K23" s="164" t="s">
        <v>1117</v>
      </c>
      <c r="L23" s="164" t="s">
        <v>1117</v>
      </c>
      <c r="M23" s="164" t="s">
        <v>1117</v>
      </c>
      <c r="N23" s="163">
        <v>2</v>
      </c>
      <c r="O23" s="163">
        <v>4</v>
      </c>
      <c r="P23" s="163">
        <f t="shared" si="0"/>
        <v>8</v>
      </c>
      <c r="Q23" s="164" t="str">
        <f t="shared" si="3"/>
        <v>Medio</v>
      </c>
      <c r="R23" s="163">
        <v>25</v>
      </c>
      <c r="S23" s="163">
        <f t="shared" si="4"/>
        <v>200</v>
      </c>
      <c r="T23" s="165" t="str">
        <f>IF(AND(S23&gt;=600,S23&lt;=4000),"I",IF(AND(S23&gt;=150,S23&lt;=500),"II",IF(AND(S23&gt;=40,S23&lt;=120),"III",IF(AND(S23&gt;=0,S23&lt;=39),"IV","ERROR"))))</f>
        <v>II</v>
      </c>
      <c r="U23" s="164" t="str">
        <f t="shared" si="5"/>
        <v>Aceptable con Control Especifico</v>
      </c>
      <c r="V23" s="164"/>
      <c r="W23" s="8"/>
      <c r="X23" s="164" t="str">
        <f t="shared" si="2"/>
        <v>Lesiones o enfermedades con incapacidad laboral temporal; pérdidas económicas leves.</v>
      </c>
      <c r="Y23" s="164" t="s">
        <v>79</v>
      </c>
      <c r="Z23" s="164" t="s">
        <v>1119</v>
      </c>
      <c r="AA23" s="164" t="s">
        <v>1119</v>
      </c>
      <c r="AB23" s="164" t="s">
        <v>1119</v>
      </c>
      <c r="AC23" s="164" t="s">
        <v>1122</v>
      </c>
      <c r="AD23" s="164" t="s">
        <v>1123</v>
      </c>
    </row>
    <row r="24" spans="1:30" ht="132.75" customHeight="1">
      <c r="A24" s="164" t="s">
        <v>613</v>
      </c>
      <c r="B24" s="164" t="s">
        <v>1038</v>
      </c>
      <c r="C24" s="164" t="s">
        <v>704</v>
      </c>
      <c r="D24" s="164" t="s">
        <v>1040</v>
      </c>
      <c r="E24" s="164" t="s">
        <v>1039</v>
      </c>
      <c r="F24" s="163">
        <v>1</v>
      </c>
      <c r="G24" s="164" t="s">
        <v>1605</v>
      </c>
      <c r="H24" s="164" t="s">
        <v>242</v>
      </c>
      <c r="I24" s="163" t="s">
        <v>88</v>
      </c>
      <c r="J24" s="164" t="s">
        <v>1048</v>
      </c>
      <c r="K24" s="164" t="s">
        <v>1117</v>
      </c>
      <c r="L24" s="164" t="s">
        <v>1117</v>
      </c>
      <c r="M24" s="164" t="s">
        <v>1117</v>
      </c>
      <c r="N24" s="163">
        <v>2</v>
      </c>
      <c r="O24" s="163">
        <v>4</v>
      </c>
      <c r="P24" s="163">
        <f t="shared" si="0"/>
        <v>8</v>
      </c>
      <c r="Q24" s="164" t="str">
        <f t="shared" si="3"/>
        <v>Medio</v>
      </c>
      <c r="R24" s="163">
        <v>25</v>
      </c>
      <c r="S24" s="163">
        <f t="shared" si="4"/>
        <v>200</v>
      </c>
      <c r="T24" s="165" t="str">
        <f t="shared" si="1"/>
        <v>II</v>
      </c>
      <c r="U24" s="164" t="str">
        <f t="shared" si="5"/>
        <v>Aceptable con Control Especifico</v>
      </c>
      <c r="V24" s="164"/>
      <c r="W24" s="8"/>
      <c r="X24" s="164" t="str">
        <f t="shared" si="2"/>
        <v>Lesiones o enfermedades con incapacidad laboral temporal; pérdidas económicas leves.</v>
      </c>
      <c r="Y24" s="164" t="s">
        <v>79</v>
      </c>
      <c r="Z24" s="164" t="s">
        <v>1119</v>
      </c>
      <c r="AA24" s="164" t="s">
        <v>1119</v>
      </c>
      <c r="AB24" s="164" t="s">
        <v>1119</v>
      </c>
      <c r="AC24" s="164" t="s">
        <v>1122</v>
      </c>
      <c r="AD24" s="164" t="s">
        <v>1123</v>
      </c>
    </row>
    <row r="25" spans="1:30" ht="132.75" customHeight="1">
      <c r="A25" s="164" t="s">
        <v>613</v>
      </c>
      <c r="B25" s="164" t="s">
        <v>1038</v>
      </c>
      <c r="C25" s="164" t="s">
        <v>704</v>
      </c>
      <c r="D25" s="164" t="s">
        <v>1040</v>
      </c>
      <c r="E25" s="164" t="s">
        <v>1039</v>
      </c>
      <c r="F25" s="163">
        <v>1</v>
      </c>
      <c r="G25" s="164" t="s">
        <v>1605</v>
      </c>
      <c r="H25" s="164" t="s">
        <v>254</v>
      </c>
      <c r="I25" s="163" t="s">
        <v>89</v>
      </c>
      <c r="J25" s="164" t="s">
        <v>1049</v>
      </c>
      <c r="K25" s="164" t="s">
        <v>1117</v>
      </c>
      <c r="L25" s="164" t="s">
        <v>1117</v>
      </c>
      <c r="M25" s="164" t="s">
        <v>1117</v>
      </c>
      <c r="N25" s="163">
        <v>2</v>
      </c>
      <c r="O25" s="163">
        <v>4</v>
      </c>
      <c r="P25" s="163">
        <f t="shared" si="0"/>
        <v>8</v>
      </c>
      <c r="Q25" s="164" t="str">
        <f t="shared" si="3"/>
        <v>Medio</v>
      </c>
      <c r="R25" s="163">
        <v>25</v>
      </c>
      <c r="S25" s="163">
        <f t="shared" si="4"/>
        <v>200</v>
      </c>
      <c r="T25" s="165" t="str">
        <f t="shared" si="1"/>
        <v>II</v>
      </c>
      <c r="U25" s="164" t="str">
        <f t="shared" si="5"/>
        <v>Aceptable con Control Especifico</v>
      </c>
      <c r="V25" s="164"/>
      <c r="W25" s="8"/>
      <c r="X25" s="164" t="str">
        <f t="shared" si="2"/>
        <v>Lesiones o enfermedades con incapacidad laboral temporal; pérdidas económicas leves.</v>
      </c>
      <c r="Y25" s="164" t="s">
        <v>79</v>
      </c>
      <c r="Z25" s="164" t="s">
        <v>1119</v>
      </c>
      <c r="AA25" s="164" t="s">
        <v>1119</v>
      </c>
      <c r="AB25" s="164" t="s">
        <v>1119</v>
      </c>
      <c r="AC25" s="164" t="s">
        <v>1122</v>
      </c>
      <c r="AD25" s="164" t="s">
        <v>1123</v>
      </c>
    </row>
    <row r="26" spans="1:30" ht="132.75" customHeight="1">
      <c r="A26" s="164" t="s">
        <v>613</v>
      </c>
      <c r="B26" s="164" t="s">
        <v>1038</v>
      </c>
      <c r="C26" s="164" t="s">
        <v>704</v>
      </c>
      <c r="D26" s="164" t="s">
        <v>1040</v>
      </c>
      <c r="E26" s="164" t="s">
        <v>1039</v>
      </c>
      <c r="F26" s="164">
        <v>1</v>
      </c>
      <c r="G26" s="164" t="s">
        <v>1542</v>
      </c>
      <c r="H26" s="164" t="s">
        <v>1531</v>
      </c>
      <c r="I26" s="163" t="s">
        <v>89</v>
      </c>
      <c r="J26" s="207" t="s">
        <v>1530</v>
      </c>
      <c r="K26" s="207" t="s">
        <v>1192</v>
      </c>
      <c r="L26" s="207" t="s">
        <v>1193</v>
      </c>
      <c r="M26" s="164" t="s">
        <v>690</v>
      </c>
      <c r="N26" s="163">
        <v>6</v>
      </c>
      <c r="O26" s="163">
        <v>1</v>
      </c>
      <c r="P26" s="163">
        <f>N26*O26</f>
        <v>6</v>
      </c>
      <c r="Q26" s="164" t="str">
        <f t="shared" si="3"/>
        <v>Medio</v>
      </c>
      <c r="R26" s="163">
        <v>60</v>
      </c>
      <c r="S26" s="163">
        <f>P26*R26</f>
        <v>360</v>
      </c>
      <c r="T26" s="165" t="str">
        <f>IF(AND(S26&gt;=600,S26&lt;=4000),"I",IF(AND(S26&gt;=150,S26&lt;=500),"II",IF(AND(S26&gt;=40,S26&lt;=120),"III",IF(AND(S26&gt;=0,S26&lt;=39),"IV"))))</f>
        <v>II</v>
      </c>
      <c r="U26" s="164" t="str">
        <f t="shared" si="5"/>
        <v>Aceptable con Control Especifico</v>
      </c>
      <c r="V26" s="207" t="s">
        <v>1546</v>
      </c>
      <c r="W26" s="8"/>
      <c r="X26" s="207" t="str">
        <f>IF(R26=100,"Posible muerte, situación crítica o catastrófica; pérdidas económicas muy altas.",IF(R26=60,"Lesiones o enfermedades graves irreparables (Incapacidad permanente parcial o invalidez); pérdidas económicas altas.",IF(R26=25,"Lesiones o enfermedades con incapacidad laboral temporal; pérdidas económicas leves.",IF(R26=10,"Lesiones o enfermedades que no requieren incapacidad; pérdidas económicas mínimas.","ERROR"))))</f>
        <v>Lesiones o enfermedades graves irreparables (Incapacidad permanente parcial o invalidez); pérdidas económicas altas.</v>
      </c>
      <c r="Y26" s="207" t="s">
        <v>79</v>
      </c>
      <c r="Z26" s="207" t="s">
        <v>1119</v>
      </c>
      <c r="AA26" s="207" t="s">
        <v>1119</v>
      </c>
      <c r="AB26" s="207" t="s">
        <v>1532</v>
      </c>
      <c r="AC26" s="207" t="s">
        <v>1533</v>
      </c>
      <c r="AD26" s="207" t="s">
        <v>1156</v>
      </c>
    </row>
    <row r="27" spans="1:30" ht="132.75" customHeight="1">
      <c r="A27" s="164" t="s">
        <v>613</v>
      </c>
      <c r="B27" s="164" t="s">
        <v>1038</v>
      </c>
      <c r="C27" s="164" t="s">
        <v>704</v>
      </c>
      <c r="D27" s="164" t="s">
        <v>1040</v>
      </c>
      <c r="E27" s="164" t="s">
        <v>1039</v>
      </c>
      <c r="F27" s="163">
        <v>1</v>
      </c>
      <c r="G27" s="164" t="s">
        <v>1525</v>
      </c>
      <c r="H27" s="164" t="s">
        <v>528</v>
      </c>
      <c r="I27" s="163" t="s">
        <v>89</v>
      </c>
      <c r="J27" s="164" t="s">
        <v>1050</v>
      </c>
      <c r="K27" s="164" t="s">
        <v>628</v>
      </c>
      <c r="L27" s="164" t="s">
        <v>697</v>
      </c>
      <c r="M27" s="164" t="s">
        <v>702</v>
      </c>
      <c r="N27" s="163">
        <v>2</v>
      </c>
      <c r="O27" s="163">
        <v>1</v>
      </c>
      <c r="P27" s="163">
        <f t="shared" si="0"/>
        <v>2</v>
      </c>
      <c r="Q27" s="164" t="str">
        <f t="shared" si="3"/>
        <v>Bajo</v>
      </c>
      <c r="R27" s="163">
        <v>60</v>
      </c>
      <c r="S27" s="163">
        <f t="shared" si="4"/>
        <v>120</v>
      </c>
      <c r="T27" s="165" t="str">
        <f t="shared" si="1"/>
        <v>III</v>
      </c>
      <c r="U27" s="164" t="str">
        <f t="shared" si="5"/>
        <v>Mejorable</v>
      </c>
      <c r="V27" s="164"/>
      <c r="W27" s="8"/>
      <c r="X27" s="164" t="str">
        <f t="shared" ref="X27:X34" si="6">IF(R27=100,"Posible muerte, situación crítica o catastrófica; pérdidas económicas muy altas.",IF(R27=60,"Lesiones o enfermedades graves irreparables (Incapacidad permanente parcial o invalidez); pérdidas económicas altas.",IF(R27=25,"Lesiones o enfermedades con incapacidad laboral temporal; pérdidas económicas leves.",IF(R27=10,"Lesiones o enfermedades que no requieren incapacidad; pérdidas económicas mínimas."))))</f>
        <v>Lesiones o enfermedades graves irreparables (Incapacidad permanente parcial o invalidez); pérdidas económicas altas.</v>
      </c>
      <c r="Y27" s="164" t="s">
        <v>79</v>
      </c>
      <c r="Z27" s="164" t="s">
        <v>1119</v>
      </c>
      <c r="AA27" s="164" t="s">
        <v>1119</v>
      </c>
      <c r="AB27" s="164" t="s">
        <v>1153</v>
      </c>
      <c r="AC27" s="164" t="s">
        <v>1154</v>
      </c>
      <c r="AD27" s="164" t="s">
        <v>1119</v>
      </c>
    </row>
    <row r="28" spans="1:30" ht="132.75" customHeight="1">
      <c r="A28" s="164" t="s">
        <v>613</v>
      </c>
      <c r="B28" s="164" t="s">
        <v>1038</v>
      </c>
      <c r="C28" s="164" t="s">
        <v>704</v>
      </c>
      <c r="D28" s="164" t="s">
        <v>1040</v>
      </c>
      <c r="E28" s="164" t="s">
        <v>1039</v>
      </c>
      <c r="F28" s="163">
        <v>1</v>
      </c>
      <c r="G28" s="164" t="s">
        <v>1525</v>
      </c>
      <c r="H28" s="164" t="s">
        <v>537</v>
      </c>
      <c r="I28" s="163" t="s">
        <v>89</v>
      </c>
      <c r="J28" s="164" t="s">
        <v>1101</v>
      </c>
      <c r="K28" s="164" t="s">
        <v>628</v>
      </c>
      <c r="L28" s="164" t="s">
        <v>697</v>
      </c>
      <c r="M28" s="164" t="s">
        <v>702</v>
      </c>
      <c r="N28" s="163">
        <v>6</v>
      </c>
      <c r="O28" s="163">
        <v>1</v>
      </c>
      <c r="P28" s="163">
        <f t="shared" si="0"/>
        <v>6</v>
      </c>
      <c r="Q28" s="164" t="str">
        <f t="shared" si="3"/>
        <v>Medio</v>
      </c>
      <c r="R28" s="163">
        <v>60</v>
      </c>
      <c r="S28" s="163">
        <f t="shared" si="4"/>
        <v>360</v>
      </c>
      <c r="T28" s="165" t="str">
        <f t="shared" si="1"/>
        <v>II</v>
      </c>
      <c r="U28" s="164" t="str">
        <f t="shared" si="5"/>
        <v>Aceptable con Control Especifico</v>
      </c>
      <c r="V28" s="164"/>
      <c r="W28" s="8"/>
      <c r="X28" s="164" t="str">
        <f t="shared" si="6"/>
        <v>Lesiones o enfermedades graves irreparables (Incapacidad permanente parcial o invalidez); pérdidas económicas altas.</v>
      </c>
      <c r="Y28" s="164" t="s">
        <v>79</v>
      </c>
      <c r="Z28" s="164" t="s">
        <v>1119</v>
      </c>
      <c r="AA28" s="164" t="s">
        <v>1119</v>
      </c>
      <c r="AB28" s="164" t="s">
        <v>1153</v>
      </c>
      <c r="AC28" s="164" t="s">
        <v>1154</v>
      </c>
      <c r="AD28" s="164" t="s">
        <v>1119</v>
      </c>
    </row>
    <row r="29" spans="1:30" ht="132.75" customHeight="1">
      <c r="A29" s="164" t="s">
        <v>613</v>
      </c>
      <c r="B29" s="164" t="s">
        <v>1038</v>
      </c>
      <c r="C29" s="164" t="s">
        <v>704</v>
      </c>
      <c r="D29" s="164" t="s">
        <v>657</v>
      </c>
      <c r="E29" s="164" t="s">
        <v>1061</v>
      </c>
      <c r="F29" s="163">
        <v>1</v>
      </c>
      <c r="G29" s="164" t="s">
        <v>1605</v>
      </c>
      <c r="H29" s="164" t="s">
        <v>1052</v>
      </c>
      <c r="I29" s="163" t="s">
        <v>88</v>
      </c>
      <c r="J29" s="164" t="s">
        <v>1063</v>
      </c>
      <c r="K29" s="164" t="s">
        <v>1117</v>
      </c>
      <c r="L29" s="164" t="s">
        <v>1117</v>
      </c>
      <c r="M29" s="164" t="s">
        <v>1117</v>
      </c>
      <c r="N29" s="163">
        <v>2</v>
      </c>
      <c r="O29" s="163">
        <v>4</v>
      </c>
      <c r="P29" s="163">
        <f t="shared" si="0"/>
        <v>8</v>
      </c>
      <c r="Q29" s="164" t="str">
        <f t="shared" si="3"/>
        <v>Medio</v>
      </c>
      <c r="R29" s="163">
        <v>25</v>
      </c>
      <c r="S29" s="163">
        <f t="shared" si="4"/>
        <v>200</v>
      </c>
      <c r="T29" s="165" t="str">
        <f t="shared" si="1"/>
        <v>II</v>
      </c>
      <c r="U29" s="164" t="str">
        <f t="shared" si="5"/>
        <v>Aceptable con Control Especifico</v>
      </c>
      <c r="V29" s="164"/>
      <c r="W29" s="8"/>
      <c r="X29" s="164" t="str">
        <f t="shared" si="6"/>
        <v>Lesiones o enfermedades con incapacidad laboral temporal; pérdidas económicas leves.</v>
      </c>
      <c r="Y29" s="164" t="s">
        <v>79</v>
      </c>
      <c r="Z29" s="164" t="s">
        <v>1119</v>
      </c>
      <c r="AA29" s="164" t="s">
        <v>1119</v>
      </c>
      <c r="AB29" s="164" t="s">
        <v>1119</v>
      </c>
      <c r="AC29" s="164" t="s">
        <v>1122</v>
      </c>
      <c r="AD29" s="164" t="s">
        <v>1123</v>
      </c>
    </row>
    <row r="30" spans="1:30" ht="132.75" customHeight="1">
      <c r="A30" s="164" t="s">
        <v>613</v>
      </c>
      <c r="B30" s="164" t="s">
        <v>1038</v>
      </c>
      <c r="C30" s="164" t="s">
        <v>704</v>
      </c>
      <c r="D30" s="164" t="s">
        <v>657</v>
      </c>
      <c r="E30" s="164" t="s">
        <v>1061</v>
      </c>
      <c r="F30" s="163">
        <v>1</v>
      </c>
      <c r="G30" s="164" t="s">
        <v>1605</v>
      </c>
      <c r="H30" s="164" t="s">
        <v>242</v>
      </c>
      <c r="I30" s="163" t="s">
        <v>88</v>
      </c>
      <c r="J30" s="164" t="s">
        <v>1047</v>
      </c>
      <c r="K30" s="164" t="s">
        <v>1117</v>
      </c>
      <c r="L30" s="164" t="s">
        <v>1117</v>
      </c>
      <c r="M30" s="164" t="s">
        <v>1117</v>
      </c>
      <c r="N30" s="163">
        <v>2</v>
      </c>
      <c r="O30" s="163">
        <v>4</v>
      </c>
      <c r="P30" s="163">
        <f t="shared" si="0"/>
        <v>8</v>
      </c>
      <c r="Q30" s="164" t="str">
        <f t="shared" si="3"/>
        <v>Medio</v>
      </c>
      <c r="R30" s="163">
        <v>25</v>
      </c>
      <c r="S30" s="163">
        <f t="shared" si="4"/>
        <v>200</v>
      </c>
      <c r="T30" s="165" t="str">
        <f t="shared" si="1"/>
        <v>II</v>
      </c>
      <c r="U30" s="164" t="str">
        <f t="shared" si="5"/>
        <v>Aceptable con Control Especifico</v>
      </c>
      <c r="V30" s="164"/>
      <c r="W30" s="8"/>
      <c r="X30" s="164" t="str">
        <f t="shared" si="6"/>
        <v>Lesiones o enfermedades con incapacidad laboral temporal; pérdidas económicas leves.</v>
      </c>
      <c r="Y30" s="164" t="s">
        <v>79</v>
      </c>
      <c r="Z30" s="164" t="s">
        <v>1119</v>
      </c>
      <c r="AA30" s="164" t="s">
        <v>1119</v>
      </c>
      <c r="AB30" s="164" t="s">
        <v>1119</v>
      </c>
      <c r="AC30" s="164" t="s">
        <v>1122</v>
      </c>
      <c r="AD30" s="164" t="s">
        <v>1123</v>
      </c>
    </row>
    <row r="31" spans="1:30" ht="132.75" customHeight="1">
      <c r="A31" s="164" t="s">
        <v>613</v>
      </c>
      <c r="B31" s="164" t="s">
        <v>1038</v>
      </c>
      <c r="C31" s="164" t="s">
        <v>704</v>
      </c>
      <c r="D31" s="164" t="s">
        <v>657</v>
      </c>
      <c r="E31" s="164" t="s">
        <v>1061</v>
      </c>
      <c r="F31" s="163">
        <v>1</v>
      </c>
      <c r="G31" s="164" t="s">
        <v>1605</v>
      </c>
      <c r="H31" s="164" t="s">
        <v>238</v>
      </c>
      <c r="I31" s="163" t="s">
        <v>88</v>
      </c>
      <c r="J31" s="164" t="s">
        <v>1048</v>
      </c>
      <c r="K31" s="164" t="s">
        <v>1117</v>
      </c>
      <c r="L31" s="164" t="s">
        <v>1117</v>
      </c>
      <c r="M31" s="164" t="s">
        <v>1117</v>
      </c>
      <c r="N31" s="163">
        <v>2</v>
      </c>
      <c r="O31" s="163">
        <v>4</v>
      </c>
      <c r="P31" s="163">
        <f t="shared" si="0"/>
        <v>8</v>
      </c>
      <c r="Q31" s="164" t="str">
        <f t="shared" si="3"/>
        <v>Medio</v>
      </c>
      <c r="R31" s="163">
        <v>25</v>
      </c>
      <c r="S31" s="163">
        <f t="shared" si="4"/>
        <v>200</v>
      </c>
      <c r="T31" s="165" t="str">
        <f t="shared" si="1"/>
        <v>II</v>
      </c>
      <c r="U31" s="164" t="str">
        <f t="shared" si="5"/>
        <v>Aceptable con Control Especifico</v>
      </c>
      <c r="V31" s="164"/>
      <c r="W31" s="8"/>
      <c r="X31" s="164" t="str">
        <f t="shared" si="6"/>
        <v>Lesiones o enfermedades con incapacidad laboral temporal; pérdidas económicas leves.</v>
      </c>
      <c r="Y31" s="164" t="s">
        <v>79</v>
      </c>
      <c r="Z31" s="164" t="s">
        <v>1119</v>
      </c>
      <c r="AA31" s="164" t="s">
        <v>1119</v>
      </c>
      <c r="AB31" s="164" t="s">
        <v>1119</v>
      </c>
      <c r="AC31" s="164" t="s">
        <v>1122</v>
      </c>
      <c r="AD31" s="164" t="s">
        <v>1123</v>
      </c>
    </row>
    <row r="32" spans="1:30" ht="132.75" customHeight="1">
      <c r="A32" s="164" t="s">
        <v>613</v>
      </c>
      <c r="B32" s="164" t="s">
        <v>1038</v>
      </c>
      <c r="C32" s="164" t="s">
        <v>704</v>
      </c>
      <c r="D32" s="164" t="s">
        <v>657</v>
      </c>
      <c r="E32" s="164" t="s">
        <v>1061</v>
      </c>
      <c r="F32" s="163">
        <v>1</v>
      </c>
      <c r="G32" s="164" t="s">
        <v>1605</v>
      </c>
      <c r="H32" s="164" t="s">
        <v>254</v>
      </c>
      <c r="I32" s="163" t="s">
        <v>88</v>
      </c>
      <c r="J32" s="164" t="s">
        <v>1049</v>
      </c>
      <c r="K32" s="164" t="s">
        <v>1117</v>
      </c>
      <c r="L32" s="164" t="s">
        <v>1117</v>
      </c>
      <c r="M32" s="164" t="s">
        <v>1117</v>
      </c>
      <c r="N32" s="163">
        <v>2</v>
      </c>
      <c r="O32" s="163">
        <v>4</v>
      </c>
      <c r="P32" s="163">
        <f t="shared" si="0"/>
        <v>8</v>
      </c>
      <c r="Q32" s="164" t="str">
        <f t="shared" si="3"/>
        <v>Medio</v>
      </c>
      <c r="R32" s="163">
        <v>25</v>
      </c>
      <c r="S32" s="163">
        <f t="shared" si="4"/>
        <v>200</v>
      </c>
      <c r="T32" s="165" t="str">
        <f t="shared" si="1"/>
        <v>II</v>
      </c>
      <c r="U32" s="164" t="str">
        <f t="shared" si="5"/>
        <v>Aceptable con Control Especifico</v>
      </c>
      <c r="V32" s="164"/>
      <c r="W32" s="8"/>
      <c r="X32" s="164" t="str">
        <f t="shared" si="6"/>
        <v>Lesiones o enfermedades con incapacidad laboral temporal; pérdidas económicas leves.</v>
      </c>
      <c r="Y32" s="164" t="s">
        <v>79</v>
      </c>
      <c r="Z32" s="164" t="s">
        <v>1119</v>
      </c>
      <c r="AA32" s="164" t="s">
        <v>1119</v>
      </c>
      <c r="AB32" s="164" t="s">
        <v>1119</v>
      </c>
      <c r="AC32" s="164" t="s">
        <v>1122</v>
      </c>
      <c r="AD32" s="164" t="s">
        <v>1123</v>
      </c>
    </row>
    <row r="33" spans="1:30" ht="132.75" customHeight="1">
      <c r="A33" s="164" t="s">
        <v>613</v>
      </c>
      <c r="B33" s="164" t="s">
        <v>1038</v>
      </c>
      <c r="C33" s="164" t="s">
        <v>704</v>
      </c>
      <c r="D33" s="164" t="s">
        <v>657</v>
      </c>
      <c r="E33" s="164" t="s">
        <v>1061</v>
      </c>
      <c r="F33" s="163">
        <v>1</v>
      </c>
      <c r="G33" s="164" t="s">
        <v>1606</v>
      </c>
      <c r="H33" s="164" t="s">
        <v>1053</v>
      </c>
      <c r="I33" s="163" t="s">
        <v>89</v>
      </c>
      <c r="J33" s="164" t="s">
        <v>1098</v>
      </c>
      <c r="K33" s="164" t="s">
        <v>1117</v>
      </c>
      <c r="L33" s="164" t="s">
        <v>1117</v>
      </c>
      <c r="M33" s="164" t="s">
        <v>1117</v>
      </c>
      <c r="N33" s="163">
        <v>2</v>
      </c>
      <c r="O33" s="163">
        <v>3</v>
      </c>
      <c r="P33" s="163">
        <f t="shared" si="0"/>
        <v>6</v>
      </c>
      <c r="Q33" s="164" t="str">
        <f t="shared" si="3"/>
        <v>Medio</v>
      </c>
      <c r="R33" s="163">
        <v>25</v>
      </c>
      <c r="S33" s="163">
        <f t="shared" si="4"/>
        <v>150</v>
      </c>
      <c r="T33" s="165" t="str">
        <f t="shared" si="1"/>
        <v>II</v>
      </c>
      <c r="U33" s="164" t="str">
        <f t="shared" si="5"/>
        <v>Aceptable con Control Especifico</v>
      </c>
      <c r="V33" s="164"/>
      <c r="W33" s="8"/>
      <c r="X33" s="164" t="str">
        <f t="shared" si="6"/>
        <v>Lesiones o enfermedades con incapacidad laboral temporal; pérdidas económicas leves.</v>
      </c>
      <c r="Y33" s="164" t="s">
        <v>79</v>
      </c>
      <c r="Z33" s="164" t="s">
        <v>1119</v>
      </c>
      <c r="AA33" s="164" t="s">
        <v>1119</v>
      </c>
      <c r="AB33" s="164" t="s">
        <v>1153</v>
      </c>
      <c r="AC33" s="164" t="s">
        <v>1154</v>
      </c>
      <c r="AD33" s="164" t="s">
        <v>1119</v>
      </c>
    </row>
    <row r="34" spans="1:30" ht="132.75" customHeight="1">
      <c r="A34" s="164" t="s">
        <v>613</v>
      </c>
      <c r="B34" s="164" t="s">
        <v>1038</v>
      </c>
      <c r="C34" s="164" t="s">
        <v>704</v>
      </c>
      <c r="D34" s="164" t="s">
        <v>657</v>
      </c>
      <c r="E34" s="164" t="s">
        <v>1061</v>
      </c>
      <c r="F34" s="163">
        <v>1</v>
      </c>
      <c r="G34" s="164" t="s">
        <v>1606</v>
      </c>
      <c r="H34" s="164" t="s">
        <v>1062</v>
      </c>
      <c r="I34" s="163" t="s">
        <v>89</v>
      </c>
      <c r="J34" s="164" t="s">
        <v>1042</v>
      </c>
      <c r="K34" s="164" t="s">
        <v>1117</v>
      </c>
      <c r="L34" s="164" t="s">
        <v>1117</v>
      </c>
      <c r="M34" s="164" t="s">
        <v>1117</v>
      </c>
      <c r="N34" s="163">
        <v>6</v>
      </c>
      <c r="O34" s="163">
        <v>3</v>
      </c>
      <c r="P34" s="163">
        <f t="shared" si="0"/>
        <v>18</v>
      </c>
      <c r="Q34" s="164" t="str">
        <f t="shared" si="3"/>
        <v>Alto</v>
      </c>
      <c r="R34" s="163">
        <v>25</v>
      </c>
      <c r="S34" s="163">
        <f t="shared" si="4"/>
        <v>450</v>
      </c>
      <c r="T34" s="165" t="str">
        <f t="shared" si="1"/>
        <v>II</v>
      </c>
      <c r="U34" s="164" t="str">
        <f t="shared" si="5"/>
        <v>Aceptable con Control Especifico</v>
      </c>
      <c r="V34" s="164"/>
      <c r="W34" s="8"/>
      <c r="X34" s="164" t="str">
        <f t="shared" si="6"/>
        <v>Lesiones o enfermedades con incapacidad laboral temporal; pérdidas económicas leves.</v>
      </c>
      <c r="Y34" s="164" t="s">
        <v>79</v>
      </c>
      <c r="Z34" s="164" t="s">
        <v>1119</v>
      </c>
      <c r="AA34" s="164" t="s">
        <v>1119</v>
      </c>
      <c r="AB34" s="164" t="s">
        <v>1333</v>
      </c>
      <c r="AC34" s="164" t="s">
        <v>1330</v>
      </c>
      <c r="AD34" s="164" t="s">
        <v>1119</v>
      </c>
    </row>
    <row r="35" spans="1:30" ht="132.75" customHeight="1">
      <c r="A35" s="164" t="s">
        <v>613</v>
      </c>
      <c r="B35" s="164" t="s">
        <v>1038</v>
      </c>
      <c r="C35" s="164" t="s">
        <v>704</v>
      </c>
      <c r="D35" s="164" t="s">
        <v>657</v>
      </c>
      <c r="E35" s="164" t="s">
        <v>1061</v>
      </c>
      <c r="F35" s="163">
        <v>1</v>
      </c>
      <c r="G35" s="164" t="s">
        <v>1542</v>
      </c>
      <c r="H35" s="164" t="s">
        <v>1531</v>
      </c>
      <c r="I35" s="163" t="s">
        <v>89</v>
      </c>
      <c r="J35" s="207" t="s">
        <v>1530</v>
      </c>
      <c r="K35" s="207" t="s">
        <v>1192</v>
      </c>
      <c r="L35" s="207" t="s">
        <v>1193</v>
      </c>
      <c r="M35" s="164" t="s">
        <v>690</v>
      </c>
      <c r="N35" s="163">
        <v>6</v>
      </c>
      <c r="O35" s="163">
        <v>1</v>
      </c>
      <c r="P35" s="163">
        <f>N35*O35</f>
        <v>6</v>
      </c>
      <c r="Q35" s="164" t="str">
        <f t="shared" si="3"/>
        <v>Medio</v>
      </c>
      <c r="R35" s="163">
        <v>60</v>
      </c>
      <c r="S35" s="163">
        <f>P35*R35</f>
        <v>360</v>
      </c>
      <c r="T35" s="165" t="str">
        <f>IF(AND(S35&gt;=600,S35&lt;=4000),"I",IF(AND(S35&gt;=150,S35&lt;=500),"II",IF(AND(S35&gt;=40,S35&lt;=120),"III",IF(AND(S35&gt;=0,S35&lt;=39),"IV"))))</f>
        <v>II</v>
      </c>
      <c r="U35" s="164" t="str">
        <f t="shared" si="5"/>
        <v>Aceptable con Control Especifico</v>
      </c>
      <c r="V35" s="207" t="s">
        <v>1546</v>
      </c>
      <c r="W35" s="8"/>
      <c r="X35" s="207" t="str">
        <f>IF(R35=100,"Posible muerte, situación crítica o catastrófica; pérdidas económicas muy altas.",IF(R35=60,"Lesiones o enfermedades graves irreparables (Incapacidad permanente parcial o invalidez); pérdidas económicas altas.",IF(R35=25,"Lesiones o enfermedades con incapacidad laboral temporal; pérdidas económicas leves.",IF(R35=10,"Lesiones o enfermedades que no requieren incapacidad; pérdidas económicas mínimas.","ERROR"))))</f>
        <v>Lesiones o enfermedades graves irreparables (Incapacidad permanente parcial o invalidez); pérdidas económicas altas.</v>
      </c>
      <c r="Y35" s="207" t="s">
        <v>79</v>
      </c>
      <c r="Z35" s="207" t="s">
        <v>1119</v>
      </c>
      <c r="AA35" s="207" t="s">
        <v>1119</v>
      </c>
      <c r="AB35" s="207" t="s">
        <v>1532</v>
      </c>
      <c r="AC35" s="207" t="s">
        <v>1533</v>
      </c>
      <c r="AD35" s="207" t="s">
        <v>1156</v>
      </c>
    </row>
    <row r="36" spans="1:30" ht="132.75" customHeight="1">
      <c r="A36" s="164" t="s">
        <v>613</v>
      </c>
      <c r="B36" s="164" t="s">
        <v>1038</v>
      </c>
      <c r="C36" s="164" t="s">
        <v>704</v>
      </c>
      <c r="D36" s="164" t="s">
        <v>657</v>
      </c>
      <c r="E36" s="164" t="s">
        <v>1061</v>
      </c>
      <c r="F36" s="163">
        <v>1</v>
      </c>
      <c r="G36" s="164" t="s">
        <v>1606</v>
      </c>
      <c r="H36" s="164" t="s">
        <v>1030</v>
      </c>
      <c r="I36" s="163" t="s">
        <v>89</v>
      </c>
      <c r="J36" s="164" t="s">
        <v>1043</v>
      </c>
      <c r="K36" s="164" t="s">
        <v>1117</v>
      </c>
      <c r="L36" s="164" t="s">
        <v>1117</v>
      </c>
      <c r="M36" s="164" t="s">
        <v>1117</v>
      </c>
      <c r="N36" s="163">
        <v>2</v>
      </c>
      <c r="O36" s="163">
        <v>3</v>
      </c>
      <c r="P36" s="163">
        <f t="shared" si="0"/>
        <v>6</v>
      </c>
      <c r="Q36" s="164" t="str">
        <f t="shared" si="3"/>
        <v>Medio</v>
      </c>
      <c r="R36" s="163">
        <v>25</v>
      </c>
      <c r="S36" s="163">
        <f t="shared" si="4"/>
        <v>150</v>
      </c>
      <c r="T36" s="165" t="str">
        <f t="shared" si="1"/>
        <v>II</v>
      </c>
      <c r="U36" s="164" t="str">
        <f t="shared" si="5"/>
        <v>Aceptable con Control Especifico</v>
      </c>
      <c r="V36" s="164"/>
      <c r="W36" s="8"/>
      <c r="X36" s="164" t="str">
        <f t="shared" ref="X36:X59" si="7">IF(R36=100,"Posible muerte, situación crítica o catastrófica; pérdidas económicas muy altas.",IF(R36=60,"Lesiones o enfermedades graves irreparables (Incapacidad permanente parcial o invalidez); pérdidas económicas altas.",IF(R36=25,"Lesiones o enfermedades con incapacidad laboral temporal; pérdidas económicas leves.",IF(R36=10,"Lesiones o enfermedades que no requieren incapacidad; pérdidas económicas mínimas."))))</f>
        <v>Lesiones o enfermedades con incapacidad laboral temporal; pérdidas económicas leves.</v>
      </c>
      <c r="Y36" s="164" t="s">
        <v>79</v>
      </c>
      <c r="Z36" s="164" t="s">
        <v>1119</v>
      </c>
      <c r="AA36" s="164" t="s">
        <v>1138</v>
      </c>
      <c r="AB36" s="164" t="s">
        <v>1139</v>
      </c>
      <c r="AC36" s="164" t="s">
        <v>1137</v>
      </c>
      <c r="AD36" s="164" t="s">
        <v>1119</v>
      </c>
    </row>
    <row r="37" spans="1:30" ht="132.75" customHeight="1">
      <c r="A37" s="164" t="s">
        <v>613</v>
      </c>
      <c r="B37" s="164" t="s">
        <v>1038</v>
      </c>
      <c r="C37" s="164" t="s">
        <v>704</v>
      </c>
      <c r="D37" s="164" t="s">
        <v>657</v>
      </c>
      <c r="E37" s="164" t="s">
        <v>1061</v>
      </c>
      <c r="F37" s="163">
        <v>1</v>
      </c>
      <c r="G37" s="211" t="s">
        <v>1458</v>
      </c>
      <c r="H37" s="164" t="s">
        <v>1031</v>
      </c>
      <c r="I37" s="163" t="s">
        <v>88</v>
      </c>
      <c r="J37" s="164" t="s">
        <v>1044</v>
      </c>
      <c r="K37" s="164" t="s">
        <v>1117</v>
      </c>
      <c r="L37" s="164" t="s">
        <v>1117</v>
      </c>
      <c r="M37" s="211" t="s">
        <v>1595</v>
      </c>
      <c r="N37" s="163">
        <v>2</v>
      </c>
      <c r="O37" s="163">
        <v>3</v>
      </c>
      <c r="P37" s="163">
        <f t="shared" si="0"/>
        <v>6</v>
      </c>
      <c r="Q37" s="164" t="str">
        <f t="shared" si="3"/>
        <v>Medio</v>
      </c>
      <c r="R37" s="163">
        <v>25</v>
      </c>
      <c r="S37" s="163">
        <f t="shared" si="4"/>
        <v>150</v>
      </c>
      <c r="T37" s="165" t="str">
        <f t="shared" si="1"/>
        <v>II</v>
      </c>
      <c r="U37" s="164" t="str">
        <f t="shared" si="5"/>
        <v>Aceptable con Control Especifico</v>
      </c>
      <c r="V37" s="164"/>
      <c r="W37" s="8"/>
      <c r="X37" s="164" t="str">
        <f t="shared" si="7"/>
        <v>Lesiones o enfermedades con incapacidad laboral temporal; pérdidas económicas leves.</v>
      </c>
      <c r="Y37" s="164" t="s">
        <v>79</v>
      </c>
      <c r="Z37" s="164" t="s">
        <v>1156</v>
      </c>
      <c r="AA37" s="164" t="s">
        <v>1156</v>
      </c>
      <c r="AB37" s="164" t="s">
        <v>1156</v>
      </c>
      <c r="AC37" s="164" t="s">
        <v>1164</v>
      </c>
      <c r="AD37" s="164" t="s">
        <v>1156</v>
      </c>
    </row>
    <row r="38" spans="1:30" ht="132.75" customHeight="1">
      <c r="A38" s="164" t="s">
        <v>613</v>
      </c>
      <c r="B38" s="164" t="s">
        <v>1038</v>
      </c>
      <c r="C38" s="164" t="s">
        <v>704</v>
      </c>
      <c r="D38" s="164" t="s">
        <v>657</v>
      </c>
      <c r="E38" s="164" t="s">
        <v>1061</v>
      </c>
      <c r="F38" s="163">
        <v>1</v>
      </c>
      <c r="G38" s="211" t="s">
        <v>1459</v>
      </c>
      <c r="H38" s="164" t="s">
        <v>1032</v>
      </c>
      <c r="I38" s="163" t="s">
        <v>88</v>
      </c>
      <c r="J38" s="164" t="s">
        <v>1044</v>
      </c>
      <c r="K38" s="164" t="s">
        <v>1117</v>
      </c>
      <c r="L38" s="164" t="s">
        <v>1117</v>
      </c>
      <c r="M38" s="211" t="s">
        <v>1595</v>
      </c>
      <c r="N38" s="163">
        <v>2</v>
      </c>
      <c r="O38" s="163">
        <v>3</v>
      </c>
      <c r="P38" s="163">
        <f t="shared" si="0"/>
        <v>6</v>
      </c>
      <c r="Q38" s="164" t="str">
        <f t="shared" si="3"/>
        <v>Medio</v>
      </c>
      <c r="R38" s="163">
        <v>25</v>
      </c>
      <c r="S38" s="163">
        <f t="shared" si="4"/>
        <v>150</v>
      </c>
      <c r="T38" s="165" t="str">
        <f t="shared" si="1"/>
        <v>II</v>
      </c>
      <c r="U38" s="164" t="str">
        <f t="shared" si="5"/>
        <v>Aceptable con Control Especifico</v>
      </c>
      <c r="V38" s="164"/>
      <c r="W38" s="8"/>
      <c r="X38" s="164" t="str">
        <f t="shared" si="7"/>
        <v>Lesiones o enfermedades con incapacidad laboral temporal; pérdidas económicas leves.</v>
      </c>
      <c r="Y38" s="164" t="s">
        <v>79</v>
      </c>
      <c r="Z38" s="164" t="s">
        <v>1156</v>
      </c>
      <c r="AA38" s="164" t="s">
        <v>1156</v>
      </c>
      <c r="AB38" s="164" t="s">
        <v>1156</v>
      </c>
      <c r="AC38" s="164" t="s">
        <v>1164</v>
      </c>
      <c r="AD38" s="164" t="s">
        <v>1156</v>
      </c>
    </row>
    <row r="39" spans="1:30" ht="132.75" customHeight="1">
      <c r="A39" s="164" t="s">
        <v>613</v>
      </c>
      <c r="B39" s="164" t="s">
        <v>1038</v>
      </c>
      <c r="C39" s="164" t="s">
        <v>704</v>
      </c>
      <c r="D39" s="164" t="s">
        <v>657</v>
      </c>
      <c r="E39" s="164" t="s">
        <v>1061</v>
      </c>
      <c r="F39" s="163">
        <v>1</v>
      </c>
      <c r="G39" s="211" t="s">
        <v>1460</v>
      </c>
      <c r="H39" s="164" t="s">
        <v>1033</v>
      </c>
      <c r="I39" s="163" t="s">
        <v>88</v>
      </c>
      <c r="J39" s="164" t="s">
        <v>1044</v>
      </c>
      <c r="K39" s="164" t="s">
        <v>1117</v>
      </c>
      <c r="L39" s="164" t="s">
        <v>1117</v>
      </c>
      <c r="M39" s="211" t="s">
        <v>1595</v>
      </c>
      <c r="N39" s="163">
        <v>2</v>
      </c>
      <c r="O39" s="163">
        <v>3</v>
      </c>
      <c r="P39" s="163">
        <f t="shared" si="0"/>
        <v>6</v>
      </c>
      <c r="Q39" s="164" t="str">
        <f t="shared" si="3"/>
        <v>Medio</v>
      </c>
      <c r="R39" s="163">
        <v>25</v>
      </c>
      <c r="S39" s="163">
        <f t="shared" si="4"/>
        <v>150</v>
      </c>
      <c r="T39" s="165" t="str">
        <f t="shared" si="1"/>
        <v>II</v>
      </c>
      <c r="U39" s="164" t="str">
        <f t="shared" si="5"/>
        <v>Aceptable con Control Especifico</v>
      </c>
      <c r="V39" s="164"/>
      <c r="W39" s="8"/>
      <c r="X39" s="164" t="str">
        <f t="shared" si="7"/>
        <v>Lesiones o enfermedades con incapacidad laboral temporal; pérdidas económicas leves.</v>
      </c>
      <c r="Y39" s="164" t="s">
        <v>79</v>
      </c>
      <c r="Z39" s="164" t="s">
        <v>1156</v>
      </c>
      <c r="AA39" s="164" t="s">
        <v>1156</v>
      </c>
      <c r="AB39" s="164" t="s">
        <v>1156</v>
      </c>
      <c r="AC39" s="164" t="s">
        <v>1164</v>
      </c>
      <c r="AD39" s="164" t="s">
        <v>1156</v>
      </c>
    </row>
    <row r="40" spans="1:30" ht="132.75" customHeight="1">
      <c r="A40" s="164" t="s">
        <v>613</v>
      </c>
      <c r="B40" s="164" t="s">
        <v>1038</v>
      </c>
      <c r="C40" s="164" t="s">
        <v>704</v>
      </c>
      <c r="D40" s="164" t="s">
        <v>657</v>
      </c>
      <c r="E40" s="164" t="s">
        <v>1061</v>
      </c>
      <c r="F40" s="163">
        <v>1</v>
      </c>
      <c r="G40" s="211" t="s">
        <v>1461</v>
      </c>
      <c r="H40" s="164" t="s">
        <v>1034</v>
      </c>
      <c r="I40" s="163" t="s">
        <v>88</v>
      </c>
      <c r="J40" s="164" t="s">
        <v>1044</v>
      </c>
      <c r="K40" s="164" t="s">
        <v>1117</v>
      </c>
      <c r="L40" s="164" t="s">
        <v>1117</v>
      </c>
      <c r="M40" s="211" t="s">
        <v>1595</v>
      </c>
      <c r="N40" s="163">
        <v>2</v>
      </c>
      <c r="O40" s="163">
        <v>3</v>
      </c>
      <c r="P40" s="163">
        <f t="shared" si="0"/>
        <v>6</v>
      </c>
      <c r="Q40" s="164" t="str">
        <f t="shared" si="3"/>
        <v>Medio</v>
      </c>
      <c r="R40" s="163">
        <v>25</v>
      </c>
      <c r="S40" s="163">
        <f t="shared" si="4"/>
        <v>150</v>
      </c>
      <c r="T40" s="165" t="str">
        <f t="shared" si="1"/>
        <v>II</v>
      </c>
      <c r="U40" s="164" t="str">
        <f t="shared" si="5"/>
        <v>Aceptable con Control Especifico</v>
      </c>
      <c r="V40" s="164"/>
      <c r="W40" s="8"/>
      <c r="X40" s="164" t="str">
        <f t="shared" si="7"/>
        <v>Lesiones o enfermedades con incapacidad laboral temporal; pérdidas económicas leves.</v>
      </c>
      <c r="Y40" s="164" t="s">
        <v>79</v>
      </c>
      <c r="Z40" s="164" t="s">
        <v>1156</v>
      </c>
      <c r="AA40" s="164" t="s">
        <v>1156</v>
      </c>
      <c r="AB40" s="164" t="s">
        <v>1156</v>
      </c>
      <c r="AC40" s="164" t="s">
        <v>1164</v>
      </c>
      <c r="AD40" s="164" t="s">
        <v>1156</v>
      </c>
    </row>
    <row r="41" spans="1:30" ht="132.75" customHeight="1">
      <c r="A41" s="164" t="s">
        <v>613</v>
      </c>
      <c r="B41" s="164" t="s">
        <v>1038</v>
      </c>
      <c r="C41" s="164" t="s">
        <v>704</v>
      </c>
      <c r="D41" s="164" t="s">
        <v>657</v>
      </c>
      <c r="E41" s="164" t="s">
        <v>1061</v>
      </c>
      <c r="F41" s="163">
        <v>1</v>
      </c>
      <c r="G41" s="211" t="s">
        <v>1462</v>
      </c>
      <c r="H41" s="164" t="s">
        <v>1035</v>
      </c>
      <c r="I41" s="163" t="s">
        <v>88</v>
      </c>
      <c r="J41" s="164" t="s">
        <v>1044</v>
      </c>
      <c r="K41" s="164" t="s">
        <v>1117</v>
      </c>
      <c r="L41" s="164" t="s">
        <v>1117</v>
      </c>
      <c r="M41" s="211" t="s">
        <v>1595</v>
      </c>
      <c r="N41" s="163">
        <v>2</v>
      </c>
      <c r="O41" s="163">
        <v>3</v>
      </c>
      <c r="P41" s="163">
        <f t="shared" si="0"/>
        <v>6</v>
      </c>
      <c r="Q41" s="164" t="str">
        <f t="shared" si="3"/>
        <v>Medio</v>
      </c>
      <c r="R41" s="163">
        <v>25</v>
      </c>
      <c r="S41" s="163">
        <f t="shared" si="4"/>
        <v>150</v>
      </c>
      <c r="T41" s="165" t="str">
        <f t="shared" si="1"/>
        <v>II</v>
      </c>
      <c r="U41" s="164" t="str">
        <f t="shared" si="5"/>
        <v>Aceptable con Control Especifico</v>
      </c>
      <c r="V41" s="164"/>
      <c r="W41" s="8"/>
      <c r="X41" s="164" t="str">
        <f t="shared" si="7"/>
        <v>Lesiones o enfermedades con incapacidad laboral temporal; pérdidas económicas leves.</v>
      </c>
      <c r="Y41" s="164" t="s">
        <v>79</v>
      </c>
      <c r="Z41" s="164" t="s">
        <v>1156</v>
      </c>
      <c r="AA41" s="164" t="s">
        <v>1156</v>
      </c>
      <c r="AB41" s="164" t="s">
        <v>1156</v>
      </c>
      <c r="AC41" s="164" t="s">
        <v>1164</v>
      </c>
      <c r="AD41" s="164" t="s">
        <v>1156</v>
      </c>
    </row>
    <row r="42" spans="1:30" ht="132.75" customHeight="1">
      <c r="A42" s="164" t="s">
        <v>613</v>
      </c>
      <c r="B42" s="164" t="s">
        <v>1038</v>
      </c>
      <c r="C42" s="164" t="s">
        <v>704</v>
      </c>
      <c r="D42" s="164" t="s">
        <v>657</v>
      </c>
      <c r="E42" s="164" t="s">
        <v>1061</v>
      </c>
      <c r="F42" s="163">
        <v>1</v>
      </c>
      <c r="G42" s="211" t="s">
        <v>1463</v>
      </c>
      <c r="H42" s="164" t="s">
        <v>1036</v>
      </c>
      <c r="I42" s="163" t="s">
        <v>88</v>
      </c>
      <c r="J42" s="164" t="s">
        <v>1044</v>
      </c>
      <c r="K42" s="164" t="s">
        <v>1117</v>
      </c>
      <c r="L42" s="164" t="s">
        <v>1117</v>
      </c>
      <c r="M42" s="211" t="s">
        <v>1595</v>
      </c>
      <c r="N42" s="163">
        <v>2</v>
      </c>
      <c r="O42" s="163">
        <v>3</v>
      </c>
      <c r="P42" s="163">
        <f t="shared" si="0"/>
        <v>6</v>
      </c>
      <c r="Q42" s="164" t="str">
        <f t="shared" si="3"/>
        <v>Medio</v>
      </c>
      <c r="R42" s="163">
        <v>25</v>
      </c>
      <c r="S42" s="163">
        <f t="shared" si="4"/>
        <v>150</v>
      </c>
      <c r="T42" s="165" t="str">
        <f t="shared" si="1"/>
        <v>II</v>
      </c>
      <c r="U42" s="164" t="str">
        <f t="shared" si="5"/>
        <v>Aceptable con Control Especifico</v>
      </c>
      <c r="V42" s="164"/>
      <c r="W42" s="8"/>
      <c r="X42" s="164" t="str">
        <f t="shared" si="7"/>
        <v>Lesiones o enfermedades con incapacidad laboral temporal; pérdidas económicas leves.</v>
      </c>
      <c r="Y42" s="164" t="s">
        <v>79</v>
      </c>
      <c r="Z42" s="164" t="s">
        <v>1156</v>
      </c>
      <c r="AA42" s="164" t="s">
        <v>1156</v>
      </c>
      <c r="AB42" s="164" t="s">
        <v>1156</v>
      </c>
      <c r="AC42" s="164" t="s">
        <v>1164</v>
      </c>
      <c r="AD42" s="164" t="s">
        <v>1156</v>
      </c>
    </row>
    <row r="43" spans="1:30" ht="132.75" customHeight="1">
      <c r="A43" s="164" t="s">
        <v>613</v>
      </c>
      <c r="B43" s="164" t="s">
        <v>1038</v>
      </c>
      <c r="C43" s="164" t="s">
        <v>704</v>
      </c>
      <c r="D43" s="164" t="s">
        <v>657</v>
      </c>
      <c r="E43" s="164" t="s">
        <v>1061</v>
      </c>
      <c r="F43" s="163">
        <v>1</v>
      </c>
      <c r="G43" s="211" t="s">
        <v>1464</v>
      </c>
      <c r="H43" s="164" t="s">
        <v>1037</v>
      </c>
      <c r="I43" s="163" t="s">
        <v>88</v>
      </c>
      <c r="J43" s="164" t="s">
        <v>1074</v>
      </c>
      <c r="K43" s="164" t="s">
        <v>1117</v>
      </c>
      <c r="L43" s="164" t="s">
        <v>1117</v>
      </c>
      <c r="M43" s="211" t="s">
        <v>1595</v>
      </c>
      <c r="N43" s="163">
        <v>2</v>
      </c>
      <c r="O43" s="163">
        <v>1</v>
      </c>
      <c r="P43" s="163">
        <f t="shared" si="0"/>
        <v>2</v>
      </c>
      <c r="Q43" s="164" t="str">
        <f t="shared" si="3"/>
        <v>Bajo</v>
      </c>
      <c r="R43" s="163">
        <v>60</v>
      </c>
      <c r="S43" s="163">
        <f t="shared" si="4"/>
        <v>120</v>
      </c>
      <c r="T43" s="165" t="str">
        <f t="shared" si="1"/>
        <v>III</v>
      </c>
      <c r="U43" s="164" t="str">
        <f t="shared" si="5"/>
        <v>Mejorable</v>
      </c>
      <c r="V43" s="164"/>
      <c r="W43" s="8"/>
      <c r="X43" s="164" t="str">
        <f t="shared" si="7"/>
        <v>Lesiones o enfermedades graves irreparables (Incapacidad permanente parcial o invalidez); pérdidas económicas altas.</v>
      </c>
      <c r="Y43" s="164" t="s">
        <v>79</v>
      </c>
      <c r="Z43" s="164" t="s">
        <v>1156</v>
      </c>
      <c r="AA43" s="164" t="s">
        <v>1156</v>
      </c>
      <c r="AB43" s="164" t="s">
        <v>1156</v>
      </c>
      <c r="AC43" s="164" t="s">
        <v>1165</v>
      </c>
      <c r="AD43" s="164" t="s">
        <v>1156</v>
      </c>
    </row>
    <row r="44" spans="1:30" ht="132.75" customHeight="1">
      <c r="A44" s="164" t="s">
        <v>613</v>
      </c>
      <c r="B44" s="164" t="s">
        <v>1038</v>
      </c>
      <c r="C44" s="164" t="s">
        <v>704</v>
      </c>
      <c r="D44" s="164" t="s">
        <v>657</v>
      </c>
      <c r="E44" s="164" t="s">
        <v>1061</v>
      </c>
      <c r="F44" s="163">
        <v>1</v>
      </c>
      <c r="G44" s="211" t="s">
        <v>1465</v>
      </c>
      <c r="H44" s="164" t="s">
        <v>1054</v>
      </c>
      <c r="I44" s="163" t="s">
        <v>88</v>
      </c>
      <c r="J44" s="164" t="s">
        <v>1074</v>
      </c>
      <c r="K44" s="164" t="s">
        <v>1117</v>
      </c>
      <c r="L44" s="164" t="s">
        <v>1117</v>
      </c>
      <c r="M44" s="211" t="s">
        <v>1595</v>
      </c>
      <c r="N44" s="163">
        <v>2</v>
      </c>
      <c r="O44" s="163">
        <v>1</v>
      </c>
      <c r="P44" s="163">
        <f t="shared" si="0"/>
        <v>2</v>
      </c>
      <c r="Q44" s="164" t="str">
        <f t="shared" si="3"/>
        <v>Bajo</v>
      </c>
      <c r="R44" s="163">
        <v>60</v>
      </c>
      <c r="S44" s="163">
        <f t="shared" si="4"/>
        <v>120</v>
      </c>
      <c r="T44" s="165" t="str">
        <f t="shared" si="1"/>
        <v>III</v>
      </c>
      <c r="U44" s="164" t="str">
        <f t="shared" si="5"/>
        <v>Mejorable</v>
      </c>
      <c r="V44" s="164"/>
      <c r="W44" s="8"/>
      <c r="X44" s="164" t="str">
        <f t="shared" si="7"/>
        <v>Lesiones o enfermedades graves irreparables (Incapacidad permanente parcial o invalidez); pérdidas económicas altas.</v>
      </c>
      <c r="Y44" s="164" t="s">
        <v>79</v>
      </c>
      <c r="Z44" s="164" t="s">
        <v>1119</v>
      </c>
      <c r="AA44" s="164" t="s">
        <v>1119</v>
      </c>
      <c r="AB44" s="164" t="s">
        <v>1156</v>
      </c>
      <c r="AC44" s="164" t="s">
        <v>1166</v>
      </c>
      <c r="AD44" s="164" t="s">
        <v>1156</v>
      </c>
    </row>
    <row r="45" spans="1:30" ht="132.75" customHeight="1">
      <c r="A45" s="164" t="s">
        <v>613</v>
      </c>
      <c r="B45" s="164" t="s">
        <v>1038</v>
      </c>
      <c r="C45" s="164" t="s">
        <v>704</v>
      </c>
      <c r="D45" s="164" t="s">
        <v>657</v>
      </c>
      <c r="E45" s="164" t="s">
        <v>1061</v>
      </c>
      <c r="F45" s="163">
        <v>1</v>
      </c>
      <c r="G45" s="164" t="s">
        <v>1603</v>
      </c>
      <c r="H45" s="164" t="s">
        <v>1051</v>
      </c>
      <c r="I45" s="163" t="s">
        <v>88</v>
      </c>
      <c r="J45" s="164" t="s">
        <v>1045</v>
      </c>
      <c r="K45" s="164" t="s">
        <v>1117</v>
      </c>
      <c r="L45" s="164" t="s">
        <v>1117</v>
      </c>
      <c r="M45" s="164" t="s">
        <v>1117</v>
      </c>
      <c r="N45" s="163">
        <v>2</v>
      </c>
      <c r="O45" s="163">
        <v>4</v>
      </c>
      <c r="P45" s="163">
        <f t="shared" si="0"/>
        <v>8</v>
      </c>
      <c r="Q45" s="164" t="str">
        <f t="shared" si="3"/>
        <v>Medio</v>
      </c>
      <c r="R45" s="163">
        <v>25</v>
      </c>
      <c r="S45" s="163">
        <f t="shared" si="4"/>
        <v>200</v>
      </c>
      <c r="T45" s="165" t="str">
        <f t="shared" si="1"/>
        <v>II</v>
      </c>
      <c r="U45" s="164" t="str">
        <f t="shared" si="5"/>
        <v>Aceptable con Control Especifico</v>
      </c>
      <c r="V45" s="164"/>
      <c r="W45" s="8"/>
      <c r="X45" s="164" t="str">
        <f t="shared" si="7"/>
        <v>Lesiones o enfermedades con incapacidad laboral temporal; pérdidas económicas leves.</v>
      </c>
      <c r="Y45" s="164" t="s">
        <v>79</v>
      </c>
      <c r="Z45" s="164" t="s">
        <v>1119</v>
      </c>
      <c r="AA45" s="164" t="s">
        <v>1119</v>
      </c>
      <c r="AB45" s="164" t="s">
        <v>1119</v>
      </c>
      <c r="AC45" s="164" t="s">
        <v>1136</v>
      </c>
      <c r="AD45" s="164" t="s">
        <v>1119</v>
      </c>
    </row>
    <row r="46" spans="1:30" ht="132.75" customHeight="1">
      <c r="A46" s="164" t="s">
        <v>613</v>
      </c>
      <c r="B46" s="164" t="s">
        <v>1038</v>
      </c>
      <c r="C46" s="164" t="s">
        <v>704</v>
      </c>
      <c r="D46" s="164" t="s">
        <v>657</v>
      </c>
      <c r="E46" s="164" t="s">
        <v>1061</v>
      </c>
      <c r="F46" s="163">
        <v>1</v>
      </c>
      <c r="G46" s="164" t="s">
        <v>1603</v>
      </c>
      <c r="H46" s="164" t="s">
        <v>1055</v>
      </c>
      <c r="I46" s="163" t="s">
        <v>88</v>
      </c>
      <c r="J46" s="164" t="s">
        <v>1084</v>
      </c>
      <c r="K46" s="164" t="s">
        <v>1117</v>
      </c>
      <c r="L46" s="164" t="s">
        <v>1117</v>
      </c>
      <c r="M46" s="164" t="s">
        <v>1117</v>
      </c>
      <c r="N46" s="163">
        <v>2</v>
      </c>
      <c r="O46" s="163">
        <v>3</v>
      </c>
      <c r="P46" s="163">
        <f t="shared" si="0"/>
        <v>6</v>
      </c>
      <c r="Q46" s="164" t="str">
        <f t="shared" si="3"/>
        <v>Medio</v>
      </c>
      <c r="R46" s="163">
        <v>25</v>
      </c>
      <c r="S46" s="163">
        <f t="shared" si="4"/>
        <v>150</v>
      </c>
      <c r="T46" s="165" t="str">
        <f t="shared" si="1"/>
        <v>II</v>
      </c>
      <c r="U46" s="164" t="str">
        <f t="shared" si="5"/>
        <v>Aceptable con Control Especifico</v>
      </c>
      <c r="V46" s="164"/>
      <c r="W46" s="8"/>
      <c r="X46" s="164" t="str">
        <f t="shared" si="7"/>
        <v>Lesiones o enfermedades con incapacidad laboral temporal; pérdidas económicas leves.</v>
      </c>
      <c r="Y46" s="164" t="s">
        <v>79</v>
      </c>
      <c r="Z46" s="164" t="s">
        <v>1119</v>
      </c>
      <c r="AA46" s="164" t="s">
        <v>1119</v>
      </c>
      <c r="AB46" s="164" t="s">
        <v>1119</v>
      </c>
      <c r="AC46" s="164" t="s">
        <v>1126</v>
      </c>
      <c r="AD46" s="164" t="s">
        <v>1129</v>
      </c>
    </row>
    <row r="47" spans="1:30" ht="132.75" customHeight="1">
      <c r="A47" s="164" t="s">
        <v>613</v>
      </c>
      <c r="B47" s="164" t="s">
        <v>1038</v>
      </c>
      <c r="C47" s="164" t="s">
        <v>704</v>
      </c>
      <c r="D47" s="164" t="s">
        <v>657</v>
      </c>
      <c r="E47" s="164" t="s">
        <v>1061</v>
      </c>
      <c r="F47" s="163">
        <v>1</v>
      </c>
      <c r="G47" s="164" t="s">
        <v>1603</v>
      </c>
      <c r="H47" s="164" t="s">
        <v>1079</v>
      </c>
      <c r="I47" s="163" t="s">
        <v>88</v>
      </c>
      <c r="J47" s="164" t="s">
        <v>1087</v>
      </c>
      <c r="K47" s="164" t="s">
        <v>1117</v>
      </c>
      <c r="L47" s="164" t="s">
        <v>1117</v>
      </c>
      <c r="M47" s="164" t="s">
        <v>1117</v>
      </c>
      <c r="N47" s="163">
        <v>2</v>
      </c>
      <c r="O47" s="163">
        <v>3</v>
      </c>
      <c r="P47" s="163">
        <f t="shared" si="0"/>
        <v>6</v>
      </c>
      <c r="Q47" s="164" t="str">
        <f t="shared" si="3"/>
        <v>Medio</v>
      </c>
      <c r="R47" s="163">
        <v>25</v>
      </c>
      <c r="S47" s="163">
        <f t="shared" si="4"/>
        <v>150</v>
      </c>
      <c r="T47" s="165" t="str">
        <f t="shared" si="1"/>
        <v>II</v>
      </c>
      <c r="U47" s="164" t="str">
        <f t="shared" si="5"/>
        <v>Aceptable con Control Especifico</v>
      </c>
      <c r="V47" s="164"/>
      <c r="W47" s="8"/>
      <c r="X47" s="164" t="str">
        <f t="shared" si="7"/>
        <v>Lesiones o enfermedades con incapacidad laboral temporal; pérdidas económicas leves.</v>
      </c>
      <c r="Y47" s="164" t="s">
        <v>79</v>
      </c>
      <c r="Z47" s="164" t="s">
        <v>1119</v>
      </c>
      <c r="AA47" s="164" t="s">
        <v>1119</v>
      </c>
      <c r="AB47" s="164" t="s">
        <v>1119</v>
      </c>
      <c r="AC47" s="164" t="s">
        <v>1131</v>
      </c>
      <c r="AD47" s="164" t="s">
        <v>1119</v>
      </c>
    </row>
    <row r="48" spans="1:30" ht="132.75" customHeight="1">
      <c r="A48" s="164" t="s">
        <v>613</v>
      </c>
      <c r="B48" s="164" t="s">
        <v>1038</v>
      </c>
      <c r="C48" s="164" t="s">
        <v>704</v>
      </c>
      <c r="D48" s="164" t="s">
        <v>657</v>
      </c>
      <c r="E48" s="164" t="s">
        <v>1061</v>
      </c>
      <c r="F48" s="163">
        <v>1</v>
      </c>
      <c r="G48" s="164" t="s">
        <v>1603</v>
      </c>
      <c r="H48" s="164" t="s">
        <v>1056</v>
      </c>
      <c r="I48" s="163" t="s">
        <v>88</v>
      </c>
      <c r="J48" s="164" t="s">
        <v>1085</v>
      </c>
      <c r="K48" s="164" t="s">
        <v>1117</v>
      </c>
      <c r="L48" s="164" t="s">
        <v>1117</v>
      </c>
      <c r="M48" s="164" t="s">
        <v>1117</v>
      </c>
      <c r="N48" s="163">
        <v>2</v>
      </c>
      <c r="O48" s="163">
        <v>3</v>
      </c>
      <c r="P48" s="163">
        <f t="shared" si="0"/>
        <v>6</v>
      </c>
      <c r="Q48" s="164" t="str">
        <f t="shared" si="3"/>
        <v>Medio</v>
      </c>
      <c r="R48" s="163">
        <v>25</v>
      </c>
      <c r="S48" s="163">
        <f t="shared" si="4"/>
        <v>150</v>
      </c>
      <c r="T48" s="165" t="str">
        <f t="shared" si="1"/>
        <v>II</v>
      </c>
      <c r="U48" s="164" t="str">
        <f t="shared" si="5"/>
        <v>Aceptable con Control Especifico</v>
      </c>
      <c r="V48" s="164"/>
      <c r="W48" s="8"/>
      <c r="X48" s="164" t="str">
        <f t="shared" si="7"/>
        <v>Lesiones o enfermedades con incapacidad laboral temporal; pérdidas económicas leves.</v>
      </c>
      <c r="Y48" s="164" t="s">
        <v>79</v>
      </c>
      <c r="Z48" s="164" t="s">
        <v>1119</v>
      </c>
      <c r="AA48" s="164" t="s">
        <v>1119</v>
      </c>
      <c r="AB48" s="164" t="s">
        <v>1119</v>
      </c>
      <c r="AC48" s="164" t="s">
        <v>1132</v>
      </c>
      <c r="AD48" s="164" t="s">
        <v>1129</v>
      </c>
    </row>
    <row r="49" spans="1:30" ht="132.75" customHeight="1">
      <c r="A49" s="164" t="s">
        <v>613</v>
      </c>
      <c r="B49" s="164" t="s">
        <v>1038</v>
      </c>
      <c r="C49" s="164" t="s">
        <v>704</v>
      </c>
      <c r="D49" s="164" t="s">
        <v>657</v>
      </c>
      <c r="E49" s="164" t="s">
        <v>1061</v>
      </c>
      <c r="F49" s="163">
        <v>1</v>
      </c>
      <c r="G49" s="165" t="s">
        <v>1607</v>
      </c>
      <c r="H49" s="164" t="s">
        <v>1057</v>
      </c>
      <c r="I49" s="163" t="s">
        <v>88</v>
      </c>
      <c r="J49" s="164" t="s">
        <v>1088</v>
      </c>
      <c r="K49" s="164" t="s">
        <v>1117</v>
      </c>
      <c r="L49" s="164" t="s">
        <v>1117</v>
      </c>
      <c r="M49" s="164" t="s">
        <v>1117</v>
      </c>
      <c r="N49" s="163">
        <v>2</v>
      </c>
      <c r="O49" s="163">
        <v>3</v>
      </c>
      <c r="P49" s="163">
        <f t="shared" si="0"/>
        <v>6</v>
      </c>
      <c r="Q49" s="164" t="str">
        <f t="shared" si="3"/>
        <v>Medio</v>
      </c>
      <c r="R49" s="163">
        <v>25</v>
      </c>
      <c r="S49" s="163">
        <f t="shared" si="4"/>
        <v>150</v>
      </c>
      <c r="T49" s="165" t="str">
        <f t="shared" si="1"/>
        <v>II</v>
      </c>
      <c r="U49" s="164" t="str">
        <f t="shared" si="5"/>
        <v>Aceptable con Control Especifico</v>
      </c>
      <c r="V49" s="164"/>
      <c r="W49" s="8"/>
      <c r="X49" s="164" t="str">
        <f t="shared" si="7"/>
        <v>Lesiones o enfermedades con incapacidad laboral temporal; pérdidas económicas leves.</v>
      </c>
      <c r="Y49" s="164" t="s">
        <v>79</v>
      </c>
      <c r="Z49" s="164" t="s">
        <v>1119</v>
      </c>
      <c r="AA49" s="164" t="s">
        <v>1119</v>
      </c>
      <c r="AB49" s="164" t="s">
        <v>1119</v>
      </c>
      <c r="AC49" s="164" t="s">
        <v>1131</v>
      </c>
      <c r="AD49" s="164" t="s">
        <v>1119</v>
      </c>
    </row>
    <row r="50" spans="1:30" ht="132.75" customHeight="1">
      <c r="A50" s="164" t="s">
        <v>613</v>
      </c>
      <c r="B50" s="164" t="s">
        <v>1038</v>
      </c>
      <c r="C50" s="164" t="s">
        <v>704</v>
      </c>
      <c r="D50" s="164" t="s">
        <v>657</v>
      </c>
      <c r="E50" s="164" t="s">
        <v>1061</v>
      </c>
      <c r="F50" s="163">
        <v>1</v>
      </c>
      <c r="G50" s="164" t="s">
        <v>1606</v>
      </c>
      <c r="H50" s="164" t="s">
        <v>1106</v>
      </c>
      <c r="I50" s="163" t="s">
        <v>89</v>
      </c>
      <c r="J50" s="164" t="s">
        <v>1107</v>
      </c>
      <c r="K50" s="164" t="s">
        <v>1117</v>
      </c>
      <c r="L50" s="164" t="s">
        <v>1117</v>
      </c>
      <c r="M50" s="164" t="s">
        <v>1117</v>
      </c>
      <c r="N50" s="163">
        <v>2</v>
      </c>
      <c r="O50" s="163">
        <v>3</v>
      </c>
      <c r="P50" s="163">
        <f t="shared" si="0"/>
        <v>6</v>
      </c>
      <c r="Q50" s="164" t="str">
        <f t="shared" si="3"/>
        <v>Medio</v>
      </c>
      <c r="R50" s="163">
        <v>25</v>
      </c>
      <c r="S50" s="163">
        <f t="shared" si="4"/>
        <v>150</v>
      </c>
      <c r="T50" s="165" t="str">
        <f t="shared" si="1"/>
        <v>II</v>
      </c>
      <c r="U50" s="164" t="str">
        <f t="shared" si="5"/>
        <v>Aceptable con Control Especifico</v>
      </c>
      <c r="V50" s="164"/>
      <c r="W50" s="8"/>
      <c r="X50" s="164" t="str">
        <f t="shared" si="7"/>
        <v>Lesiones o enfermedades con incapacidad laboral temporal; pérdidas económicas leves.</v>
      </c>
      <c r="Y50" s="164" t="s">
        <v>79</v>
      </c>
      <c r="Z50" s="164" t="s">
        <v>1119</v>
      </c>
      <c r="AA50" s="164" t="s">
        <v>1119</v>
      </c>
      <c r="AB50" s="164" t="s">
        <v>1120</v>
      </c>
      <c r="AC50" s="164" t="s">
        <v>1121</v>
      </c>
      <c r="AD50" s="164" t="s">
        <v>1124</v>
      </c>
    </row>
    <row r="51" spans="1:30" ht="132.75" customHeight="1">
      <c r="A51" s="164" t="s">
        <v>613</v>
      </c>
      <c r="B51" s="164" t="s">
        <v>1038</v>
      </c>
      <c r="C51" s="164" t="s">
        <v>704</v>
      </c>
      <c r="D51" s="164" t="s">
        <v>657</v>
      </c>
      <c r="E51" s="164" t="s">
        <v>1061</v>
      </c>
      <c r="F51" s="163">
        <v>1</v>
      </c>
      <c r="G51" s="164" t="s">
        <v>1606</v>
      </c>
      <c r="H51" s="164" t="s">
        <v>1152</v>
      </c>
      <c r="I51" s="163" t="s">
        <v>89</v>
      </c>
      <c r="J51" s="164" t="s">
        <v>1041</v>
      </c>
      <c r="K51" s="164" t="s">
        <v>1117</v>
      </c>
      <c r="L51" s="164" t="s">
        <v>1148</v>
      </c>
      <c r="M51" s="164" t="s">
        <v>1149</v>
      </c>
      <c r="N51" s="163">
        <v>2</v>
      </c>
      <c r="O51" s="163">
        <v>4</v>
      </c>
      <c r="P51" s="163">
        <f t="shared" si="0"/>
        <v>8</v>
      </c>
      <c r="Q51" s="164" t="str">
        <f t="shared" si="3"/>
        <v>Medio</v>
      </c>
      <c r="R51" s="163">
        <v>25</v>
      </c>
      <c r="S51" s="163">
        <f t="shared" si="4"/>
        <v>200</v>
      </c>
      <c r="T51" s="165" t="str">
        <f t="shared" si="1"/>
        <v>II</v>
      </c>
      <c r="U51" s="164" t="str">
        <f t="shared" si="5"/>
        <v>Aceptable con Control Especifico</v>
      </c>
      <c r="V51" s="164"/>
      <c r="W51" s="8"/>
      <c r="X51" s="164" t="str">
        <f t="shared" si="7"/>
        <v>Lesiones o enfermedades con incapacidad laboral temporal; pérdidas económicas leves.</v>
      </c>
      <c r="Y51" s="164" t="s">
        <v>79</v>
      </c>
      <c r="Z51" s="164" t="s">
        <v>1119</v>
      </c>
      <c r="AA51" s="164" t="s">
        <v>1119</v>
      </c>
      <c r="AB51" s="164" t="s">
        <v>1119</v>
      </c>
      <c r="AC51" s="164" t="s">
        <v>1151</v>
      </c>
      <c r="AD51" s="164" t="s">
        <v>1119</v>
      </c>
    </row>
    <row r="52" spans="1:30" ht="132.75" customHeight="1">
      <c r="A52" s="164" t="s">
        <v>613</v>
      </c>
      <c r="B52" s="164" t="s">
        <v>1038</v>
      </c>
      <c r="C52" s="164" t="s">
        <v>704</v>
      </c>
      <c r="D52" s="164" t="s">
        <v>657</v>
      </c>
      <c r="E52" s="164" t="s">
        <v>1061</v>
      </c>
      <c r="F52" s="163">
        <v>1</v>
      </c>
      <c r="G52" s="165" t="s">
        <v>1604</v>
      </c>
      <c r="H52" s="164" t="s">
        <v>1058</v>
      </c>
      <c r="I52" s="163" t="s">
        <v>88</v>
      </c>
      <c r="J52" s="164" t="s">
        <v>1103</v>
      </c>
      <c r="K52" s="164" t="s">
        <v>1117</v>
      </c>
      <c r="L52" s="164" t="s">
        <v>1117</v>
      </c>
      <c r="M52" s="164" t="s">
        <v>1117</v>
      </c>
      <c r="N52" s="163">
        <v>2</v>
      </c>
      <c r="O52" s="163">
        <v>2</v>
      </c>
      <c r="P52" s="163">
        <f t="shared" si="0"/>
        <v>4</v>
      </c>
      <c r="Q52" s="164" t="str">
        <f t="shared" si="3"/>
        <v>Bajo</v>
      </c>
      <c r="R52" s="163">
        <v>25</v>
      </c>
      <c r="S52" s="163">
        <f t="shared" si="4"/>
        <v>100</v>
      </c>
      <c r="T52" s="165" t="str">
        <f t="shared" si="1"/>
        <v>III</v>
      </c>
      <c r="U52" s="164" t="str">
        <f t="shared" si="5"/>
        <v>Mejorable</v>
      </c>
      <c r="V52" s="164"/>
      <c r="W52" s="8"/>
      <c r="X52" s="164" t="str">
        <f t="shared" si="7"/>
        <v>Lesiones o enfermedades con incapacidad laboral temporal; pérdidas económicas leves.</v>
      </c>
      <c r="Y52" s="164" t="s">
        <v>79</v>
      </c>
      <c r="Z52" s="164" t="s">
        <v>1119</v>
      </c>
      <c r="AA52" s="164" t="s">
        <v>1119</v>
      </c>
      <c r="AB52" s="164" t="s">
        <v>1155</v>
      </c>
      <c r="AC52" s="164" t="s">
        <v>1568</v>
      </c>
      <c r="AD52" s="164" t="s">
        <v>1156</v>
      </c>
    </row>
    <row r="53" spans="1:30" ht="132.75" customHeight="1">
      <c r="A53" s="164" t="s">
        <v>613</v>
      </c>
      <c r="B53" s="164" t="s">
        <v>1038</v>
      </c>
      <c r="C53" s="164" t="s">
        <v>704</v>
      </c>
      <c r="D53" s="164" t="s">
        <v>657</v>
      </c>
      <c r="E53" s="164" t="s">
        <v>1061</v>
      </c>
      <c r="F53" s="163">
        <v>1</v>
      </c>
      <c r="G53" s="165" t="s">
        <v>1608</v>
      </c>
      <c r="H53" s="164" t="s">
        <v>1060</v>
      </c>
      <c r="I53" s="163" t="s">
        <v>89</v>
      </c>
      <c r="J53" s="164" t="s">
        <v>1108</v>
      </c>
      <c r="K53" s="164" t="s">
        <v>1117</v>
      </c>
      <c r="L53" s="164" t="s">
        <v>1117</v>
      </c>
      <c r="M53" s="164" t="s">
        <v>1117</v>
      </c>
      <c r="N53" s="163">
        <v>2</v>
      </c>
      <c r="O53" s="163">
        <v>2</v>
      </c>
      <c r="P53" s="163">
        <f t="shared" si="0"/>
        <v>4</v>
      </c>
      <c r="Q53" s="164" t="str">
        <f t="shared" si="3"/>
        <v>Bajo</v>
      </c>
      <c r="R53" s="163">
        <v>60</v>
      </c>
      <c r="S53" s="163">
        <f t="shared" si="4"/>
        <v>240</v>
      </c>
      <c r="T53" s="165" t="str">
        <f t="shared" si="1"/>
        <v>II</v>
      </c>
      <c r="U53" s="164" t="str">
        <f t="shared" si="5"/>
        <v>Aceptable con Control Especifico</v>
      </c>
      <c r="V53" s="164"/>
      <c r="W53" s="8"/>
      <c r="X53" s="164" t="str">
        <f t="shared" si="7"/>
        <v>Lesiones o enfermedades graves irreparables (Incapacidad permanente parcial o invalidez); pérdidas económicas altas.</v>
      </c>
      <c r="Y53" s="164" t="s">
        <v>79</v>
      </c>
      <c r="Z53" s="164" t="s">
        <v>1119</v>
      </c>
      <c r="AA53" s="164" t="s">
        <v>1119</v>
      </c>
      <c r="AB53" s="164" t="s">
        <v>1169</v>
      </c>
      <c r="AC53" s="164" t="s">
        <v>1170</v>
      </c>
      <c r="AD53" s="164" t="s">
        <v>1129</v>
      </c>
    </row>
    <row r="54" spans="1:30" ht="132.75" customHeight="1">
      <c r="A54" s="164" t="s">
        <v>613</v>
      </c>
      <c r="B54" s="164" t="s">
        <v>1038</v>
      </c>
      <c r="C54" s="164" t="s">
        <v>704</v>
      </c>
      <c r="D54" s="164" t="s">
        <v>657</v>
      </c>
      <c r="E54" s="164" t="s">
        <v>1061</v>
      </c>
      <c r="F54" s="163">
        <v>1</v>
      </c>
      <c r="G54" s="164" t="s">
        <v>1525</v>
      </c>
      <c r="H54" s="164" t="s">
        <v>528</v>
      </c>
      <c r="I54" s="163" t="s">
        <v>89</v>
      </c>
      <c r="J54" s="164" t="s">
        <v>1100</v>
      </c>
      <c r="K54" s="164" t="s">
        <v>628</v>
      </c>
      <c r="L54" s="164" t="s">
        <v>697</v>
      </c>
      <c r="M54" s="164" t="s">
        <v>702</v>
      </c>
      <c r="N54" s="163">
        <v>2</v>
      </c>
      <c r="O54" s="163">
        <v>1</v>
      </c>
      <c r="P54" s="163">
        <f t="shared" si="0"/>
        <v>2</v>
      </c>
      <c r="Q54" s="164" t="str">
        <f t="shared" si="3"/>
        <v>Bajo</v>
      </c>
      <c r="R54" s="163">
        <v>60</v>
      </c>
      <c r="S54" s="163">
        <f t="shared" si="4"/>
        <v>120</v>
      </c>
      <c r="T54" s="165" t="str">
        <f t="shared" si="1"/>
        <v>III</v>
      </c>
      <c r="U54" s="164" t="str">
        <f t="shared" si="5"/>
        <v>Mejorable</v>
      </c>
      <c r="V54" s="164"/>
      <c r="W54" s="8"/>
      <c r="X54" s="164" t="str">
        <f t="shared" si="7"/>
        <v>Lesiones o enfermedades graves irreparables (Incapacidad permanente parcial o invalidez); pérdidas económicas altas.</v>
      </c>
      <c r="Y54" s="164" t="s">
        <v>79</v>
      </c>
      <c r="Z54" s="164" t="s">
        <v>1119</v>
      </c>
      <c r="AA54" s="164" t="s">
        <v>1119</v>
      </c>
      <c r="AB54" s="164" t="s">
        <v>1153</v>
      </c>
      <c r="AC54" s="164" t="s">
        <v>1154</v>
      </c>
      <c r="AD54" s="164" t="s">
        <v>1119</v>
      </c>
    </row>
    <row r="55" spans="1:30" ht="132.75" customHeight="1">
      <c r="A55" s="164" t="s">
        <v>613</v>
      </c>
      <c r="B55" s="164" t="s">
        <v>1038</v>
      </c>
      <c r="C55" s="164" t="s">
        <v>704</v>
      </c>
      <c r="D55" s="164" t="s">
        <v>657</v>
      </c>
      <c r="E55" s="164" t="s">
        <v>1061</v>
      </c>
      <c r="F55" s="163">
        <v>1</v>
      </c>
      <c r="G55" s="164" t="s">
        <v>1525</v>
      </c>
      <c r="H55" s="164" t="s">
        <v>537</v>
      </c>
      <c r="I55" s="163" t="s">
        <v>89</v>
      </c>
      <c r="J55" s="164" t="s">
        <v>1101</v>
      </c>
      <c r="K55" s="164" t="s">
        <v>628</v>
      </c>
      <c r="L55" s="164" t="s">
        <v>697</v>
      </c>
      <c r="M55" s="164" t="s">
        <v>702</v>
      </c>
      <c r="N55" s="163">
        <v>6</v>
      </c>
      <c r="O55" s="163">
        <v>1</v>
      </c>
      <c r="P55" s="163">
        <f t="shared" si="0"/>
        <v>6</v>
      </c>
      <c r="Q55" s="164" t="str">
        <f t="shared" si="3"/>
        <v>Medio</v>
      </c>
      <c r="R55" s="163">
        <v>60</v>
      </c>
      <c r="S55" s="163">
        <f t="shared" si="4"/>
        <v>360</v>
      </c>
      <c r="T55" s="165" t="str">
        <f t="shared" si="1"/>
        <v>II</v>
      </c>
      <c r="U55" s="164" t="str">
        <f t="shared" si="5"/>
        <v>Aceptable con Control Especifico</v>
      </c>
      <c r="V55" s="164"/>
      <c r="W55" s="8"/>
      <c r="X55" s="164" t="str">
        <f t="shared" si="7"/>
        <v>Lesiones o enfermedades graves irreparables (Incapacidad permanente parcial o invalidez); pérdidas económicas altas.</v>
      </c>
      <c r="Y55" s="164" t="s">
        <v>79</v>
      </c>
      <c r="Z55" s="164" t="s">
        <v>1119</v>
      </c>
      <c r="AA55" s="164" t="s">
        <v>1119</v>
      </c>
      <c r="AB55" s="164" t="s">
        <v>1153</v>
      </c>
      <c r="AC55" s="164" t="s">
        <v>1154</v>
      </c>
      <c r="AD55" s="164" t="s">
        <v>1119</v>
      </c>
    </row>
    <row r="56" spans="1:30" ht="132.75" customHeight="1">
      <c r="A56" s="164" t="s">
        <v>613</v>
      </c>
      <c r="B56" s="164" t="s">
        <v>1038</v>
      </c>
      <c r="C56" s="164" t="s">
        <v>704</v>
      </c>
      <c r="D56" s="164" t="s">
        <v>1068</v>
      </c>
      <c r="E56" s="164" t="s">
        <v>1069</v>
      </c>
      <c r="F56" s="163">
        <v>1</v>
      </c>
      <c r="G56" s="164" t="s">
        <v>1606</v>
      </c>
      <c r="H56" s="164" t="s">
        <v>1095</v>
      </c>
      <c r="I56" s="163" t="s">
        <v>89</v>
      </c>
      <c r="J56" s="164" t="s">
        <v>1094</v>
      </c>
      <c r="K56" s="164" t="s">
        <v>1117</v>
      </c>
      <c r="L56" s="164" t="s">
        <v>1117</v>
      </c>
      <c r="M56" s="164" t="s">
        <v>1117</v>
      </c>
      <c r="N56" s="163">
        <v>2</v>
      </c>
      <c r="O56" s="163">
        <v>3</v>
      </c>
      <c r="P56" s="163">
        <f t="shared" si="0"/>
        <v>6</v>
      </c>
      <c r="Q56" s="164" t="str">
        <f t="shared" si="3"/>
        <v>Medio</v>
      </c>
      <c r="R56" s="163">
        <v>25</v>
      </c>
      <c r="S56" s="163">
        <f t="shared" si="4"/>
        <v>150</v>
      </c>
      <c r="T56" s="165" t="str">
        <f t="shared" si="1"/>
        <v>II</v>
      </c>
      <c r="U56" s="164" t="str">
        <f t="shared" si="5"/>
        <v>Aceptable con Control Especifico</v>
      </c>
      <c r="V56" s="164"/>
      <c r="W56" s="8"/>
      <c r="X56" s="164" t="str">
        <f t="shared" si="7"/>
        <v>Lesiones o enfermedades con incapacidad laboral temporal; pérdidas económicas leves.</v>
      </c>
      <c r="Y56" s="164" t="s">
        <v>79</v>
      </c>
      <c r="Z56" s="164" t="s">
        <v>1119</v>
      </c>
      <c r="AA56" s="164" t="s">
        <v>1119</v>
      </c>
      <c r="AB56" s="164" t="s">
        <v>1146</v>
      </c>
      <c r="AC56" s="164" t="s">
        <v>1145</v>
      </c>
      <c r="AD56" s="164" t="s">
        <v>1129</v>
      </c>
    </row>
    <row r="57" spans="1:30" ht="132.75" customHeight="1">
      <c r="A57" s="164" t="s">
        <v>613</v>
      </c>
      <c r="B57" s="164" t="s">
        <v>1038</v>
      </c>
      <c r="C57" s="164" t="s">
        <v>704</v>
      </c>
      <c r="D57" s="164" t="s">
        <v>1068</v>
      </c>
      <c r="E57" s="164" t="s">
        <v>1069</v>
      </c>
      <c r="F57" s="163">
        <v>1</v>
      </c>
      <c r="G57" s="164" t="s">
        <v>1026</v>
      </c>
      <c r="H57" s="164" t="s">
        <v>1092</v>
      </c>
      <c r="I57" s="163" t="s">
        <v>89</v>
      </c>
      <c r="J57" s="164" t="s">
        <v>1093</v>
      </c>
      <c r="K57" s="164" t="s">
        <v>1117</v>
      </c>
      <c r="L57" s="164" t="s">
        <v>1117</v>
      </c>
      <c r="M57" s="164" t="s">
        <v>1117</v>
      </c>
      <c r="N57" s="163">
        <v>6</v>
      </c>
      <c r="O57" s="163">
        <v>3</v>
      </c>
      <c r="P57" s="163">
        <f t="shared" si="0"/>
        <v>18</v>
      </c>
      <c r="Q57" s="164" t="str">
        <f t="shared" si="3"/>
        <v>Alto</v>
      </c>
      <c r="R57" s="163">
        <v>25</v>
      </c>
      <c r="S57" s="163">
        <f t="shared" si="4"/>
        <v>450</v>
      </c>
      <c r="T57" s="165" t="str">
        <f t="shared" si="1"/>
        <v>II</v>
      </c>
      <c r="U57" s="164" t="str">
        <f t="shared" si="5"/>
        <v>Aceptable con Control Especifico</v>
      </c>
      <c r="V57" s="164"/>
      <c r="W57" s="8"/>
      <c r="X57" s="164" t="str">
        <f t="shared" si="7"/>
        <v>Lesiones o enfermedades con incapacidad laboral temporal; pérdidas económicas leves.</v>
      </c>
      <c r="Y57" s="164" t="s">
        <v>79</v>
      </c>
      <c r="Z57" s="164" t="s">
        <v>1119</v>
      </c>
      <c r="AA57" s="164" t="s">
        <v>1119</v>
      </c>
      <c r="AB57" s="164" t="s">
        <v>1333</v>
      </c>
      <c r="AC57" s="164" t="s">
        <v>1332</v>
      </c>
      <c r="AD57" s="164" t="s">
        <v>1119</v>
      </c>
    </row>
    <row r="58" spans="1:30" ht="132.75" customHeight="1">
      <c r="A58" s="164" t="s">
        <v>613</v>
      </c>
      <c r="B58" s="164" t="s">
        <v>1038</v>
      </c>
      <c r="C58" s="164" t="s">
        <v>704</v>
      </c>
      <c r="D58" s="164" t="s">
        <v>1068</v>
      </c>
      <c r="E58" s="164" t="s">
        <v>1069</v>
      </c>
      <c r="F58" s="163">
        <v>1</v>
      </c>
      <c r="G58" s="164" t="s">
        <v>1606</v>
      </c>
      <c r="H58" s="164" t="s">
        <v>1062</v>
      </c>
      <c r="I58" s="163" t="s">
        <v>89</v>
      </c>
      <c r="J58" s="164" t="s">
        <v>1042</v>
      </c>
      <c r="K58" s="164" t="s">
        <v>1117</v>
      </c>
      <c r="L58" s="164" t="s">
        <v>1117</v>
      </c>
      <c r="M58" s="164" t="s">
        <v>1117</v>
      </c>
      <c r="N58" s="163">
        <v>2</v>
      </c>
      <c r="O58" s="163">
        <v>4</v>
      </c>
      <c r="P58" s="163">
        <f t="shared" si="0"/>
        <v>8</v>
      </c>
      <c r="Q58" s="164" t="str">
        <f t="shared" si="3"/>
        <v>Medio</v>
      </c>
      <c r="R58" s="163"/>
      <c r="S58" s="163">
        <f t="shared" si="4"/>
        <v>0</v>
      </c>
      <c r="T58" s="165" t="str">
        <f t="shared" si="1"/>
        <v>IV</v>
      </c>
      <c r="U58" s="164" t="str">
        <f t="shared" si="5"/>
        <v>Aceptable</v>
      </c>
      <c r="V58" s="164"/>
      <c r="W58" s="8"/>
      <c r="X58" s="164" t="b">
        <f t="shared" si="7"/>
        <v>0</v>
      </c>
      <c r="Y58" s="164" t="s">
        <v>79</v>
      </c>
      <c r="Z58" s="164" t="s">
        <v>1119</v>
      </c>
      <c r="AA58" s="164" t="s">
        <v>1119</v>
      </c>
      <c r="AB58" s="164" t="s">
        <v>1333</v>
      </c>
      <c r="AC58" s="164" t="s">
        <v>1330</v>
      </c>
      <c r="AD58" s="164" t="s">
        <v>1119</v>
      </c>
    </row>
    <row r="59" spans="1:30" ht="132.75" customHeight="1">
      <c r="A59" s="164" t="s">
        <v>613</v>
      </c>
      <c r="B59" s="164" t="s">
        <v>1038</v>
      </c>
      <c r="C59" s="164" t="s">
        <v>704</v>
      </c>
      <c r="D59" s="164" t="s">
        <v>1068</v>
      </c>
      <c r="E59" s="164" t="s">
        <v>1069</v>
      </c>
      <c r="F59" s="163">
        <v>1</v>
      </c>
      <c r="G59" s="164" t="s">
        <v>1606</v>
      </c>
      <c r="H59" s="164" t="s">
        <v>1062</v>
      </c>
      <c r="I59" s="163" t="s">
        <v>89</v>
      </c>
      <c r="J59" s="164" t="s">
        <v>1042</v>
      </c>
      <c r="K59" s="164" t="s">
        <v>1117</v>
      </c>
      <c r="L59" s="164" t="s">
        <v>1117</v>
      </c>
      <c r="M59" s="164" t="s">
        <v>1117</v>
      </c>
      <c r="N59" s="163">
        <v>6</v>
      </c>
      <c r="O59" s="163">
        <v>3</v>
      </c>
      <c r="P59" s="163">
        <f t="shared" si="0"/>
        <v>18</v>
      </c>
      <c r="Q59" s="164" t="str">
        <f t="shared" si="3"/>
        <v>Alto</v>
      </c>
      <c r="R59" s="163">
        <v>25</v>
      </c>
      <c r="S59" s="163">
        <f t="shared" si="4"/>
        <v>450</v>
      </c>
      <c r="T59" s="165" t="str">
        <f t="shared" si="1"/>
        <v>II</v>
      </c>
      <c r="U59" s="164" t="str">
        <f t="shared" si="5"/>
        <v>Aceptable con Control Especifico</v>
      </c>
      <c r="V59" s="164"/>
      <c r="W59" s="8"/>
      <c r="X59" s="164" t="str">
        <f t="shared" si="7"/>
        <v>Lesiones o enfermedades con incapacidad laboral temporal; pérdidas económicas leves.</v>
      </c>
      <c r="Y59" s="164" t="s">
        <v>79</v>
      </c>
      <c r="Z59" s="164" t="s">
        <v>1119</v>
      </c>
      <c r="AA59" s="164" t="s">
        <v>1119</v>
      </c>
      <c r="AB59" s="164" t="s">
        <v>1333</v>
      </c>
      <c r="AC59" s="164" t="s">
        <v>1330</v>
      </c>
      <c r="AD59" s="164" t="s">
        <v>1119</v>
      </c>
    </row>
    <row r="60" spans="1:30" ht="132.75" customHeight="1">
      <c r="A60" s="164" t="s">
        <v>613</v>
      </c>
      <c r="B60" s="164" t="s">
        <v>1038</v>
      </c>
      <c r="C60" s="164" t="s">
        <v>704</v>
      </c>
      <c r="D60" s="164" t="s">
        <v>1068</v>
      </c>
      <c r="E60" s="164" t="s">
        <v>1069</v>
      </c>
      <c r="F60" s="163">
        <v>1</v>
      </c>
      <c r="G60" s="209" t="s">
        <v>1542</v>
      </c>
      <c r="H60" s="207" t="s">
        <v>1531</v>
      </c>
      <c r="I60" s="208" t="s">
        <v>89</v>
      </c>
      <c r="J60" s="207" t="s">
        <v>1530</v>
      </c>
      <c r="K60" s="207" t="s">
        <v>1192</v>
      </c>
      <c r="L60" s="207" t="s">
        <v>1193</v>
      </c>
      <c r="M60" s="164" t="s">
        <v>690</v>
      </c>
      <c r="N60" s="163">
        <v>6</v>
      </c>
      <c r="O60" s="163">
        <v>1</v>
      </c>
      <c r="P60" s="163">
        <f>N60*O60</f>
        <v>6</v>
      </c>
      <c r="Q60" s="164" t="str">
        <f t="shared" si="3"/>
        <v>Medio</v>
      </c>
      <c r="R60" s="163">
        <v>60</v>
      </c>
      <c r="S60" s="163">
        <f>P60*R60</f>
        <v>360</v>
      </c>
      <c r="T60" s="165" t="str">
        <f>IF(AND(S60&gt;=600,S60&lt;=4000),"I",IF(AND(S60&gt;=150,S60&lt;=500),"II",IF(AND(S60&gt;=40,S60&lt;=120),"III",IF(AND(S60&gt;=0,S60&lt;=39),"IV"))))</f>
        <v>II</v>
      </c>
      <c r="U60" s="164" t="str">
        <f t="shared" si="5"/>
        <v>Aceptable con Control Especifico</v>
      </c>
      <c r="V60" s="207" t="s">
        <v>1546</v>
      </c>
      <c r="W60" s="8"/>
      <c r="X60" s="207" t="str">
        <f>IF(R60=100,"Posible muerte, situación crítica o catastrófica; pérdidas económicas muy altas.",IF(R60=60,"Lesiones o enfermedades graves irreparables (Incapacidad permanente parcial o invalidez); pérdidas económicas altas.",IF(R60=25,"Lesiones o enfermedades con incapacidad laboral temporal; pérdidas económicas leves.",IF(R60=10,"Lesiones o enfermedades que no requieren incapacidad; pérdidas económicas mínimas.","ERROR"))))</f>
        <v>Lesiones o enfermedades graves irreparables (Incapacidad permanente parcial o invalidez); pérdidas económicas altas.</v>
      </c>
      <c r="Y60" s="207" t="s">
        <v>79</v>
      </c>
      <c r="Z60" s="207" t="s">
        <v>1119</v>
      </c>
      <c r="AA60" s="207" t="s">
        <v>1119</v>
      </c>
      <c r="AB60" s="207" t="s">
        <v>1532</v>
      </c>
      <c r="AC60" s="207" t="s">
        <v>1533</v>
      </c>
      <c r="AD60" s="207" t="s">
        <v>1156</v>
      </c>
    </row>
    <row r="61" spans="1:30" ht="132.75" customHeight="1">
      <c r="A61" s="164" t="s">
        <v>613</v>
      </c>
      <c r="B61" s="164" t="s">
        <v>1038</v>
      </c>
      <c r="C61" s="164" t="s">
        <v>704</v>
      </c>
      <c r="D61" s="164" t="s">
        <v>1068</v>
      </c>
      <c r="E61" s="164" t="s">
        <v>1069</v>
      </c>
      <c r="F61" s="163">
        <v>1</v>
      </c>
      <c r="G61" s="209" t="s">
        <v>1382</v>
      </c>
      <c r="H61" s="207" t="s">
        <v>867</v>
      </c>
      <c r="I61" s="208" t="s">
        <v>89</v>
      </c>
      <c r="J61" s="207" t="s">
        <v>879</v>
      </c>
      <c r="K61" s="207" t="s">
        <v>874</v>
      </c>
      <c r="L61" s="207" t="s">
        <v>1117</v>
      </c>
      <c r="M61" s="164" t="s">
        <v>871</v>
      </c>
      <c r="N61" s="163">
        <v>2</v>
      </c>
      <c r="O61" s="163">
        <v>3</v>
      </c>
      <c r="P61" s="163">
        <f>+N61*O61</f>
        <v>6</v>
      </c>
      <c r="Q61" s="164" t="str">
        <f>IF(AND(P61&gt;=0,P61&lt;=4),"Bajo",IF(AND(P61&gt;=6,P61&lt;=8),"Medio",IF(AND(P61&gt;=10,P61&lt;=20),"Alto",IF(AND(P61&gt;=24,P61&lt;=40),"Muy alto"))))</f>
        <v>Medio</v>
      </c>
      <c r="R61" s="163">
        <v>25</v>
      </c>
      <c r="S61" s="163">
        <f>+P61*R61</f>
        <v>150</v>
      </c>
      <c r="T61" s="165" t="str">
        <f>IF(AND(S61&gt;=600,S61&lt;=4000),"I",IF(AND(S61&gt;=150,S61&lt;=500),"II",IF(AND(S61&gt;=40,S61&lt;=120),"III",IF(AND(S61&gt;=0,S61&lt;=39),"IV"))))</f>
        <v>II</v>
      </c>
      <c r="U61" s="164" t="str">
        <f t="shared" si="5"/>
        <v>Aceptable con Control Especifico</v>
      </c>
      <c r="V61" s="207"/>
      <c r="W61" s="222"/>
      <c r="X61" s="207" t="str">
        <f t="shared" ref="X61:X89" si="8">IF(R61=100,"Posible muerte, situación crítica o catastrófica; pérdidas económicas muy altas.",IF(R61=60,"Lesiones o enfermedades graves irreparables (Incapacidad permanente parcial o invalidez); pérdidas económicas altas.",IF(R61=25,"Lesiones o enfermedades con incapacidad laboral temporal; pérdidas económicas leves.",IF(R61=10,"Lesiones o enfermedades que no requieren incapacidad; pérdidas económicas mínimas."))))</f>
        <v>Lesiones o enfermedades con incapacidad laboral temporal; pérdidas económicas leves.</v>
      </c>
      <c r="Y61" s="207" t="s">
        <v>79</v>
      </c>
      <c r="Z61" s="207" t="s">
        <v>1156</v>
      </c>
      <c r="AA61" s="207" t="s">
        <v>1156</v>
      </c>
      <c r="AB61" s="207" t="s">
        <v>1349</v>
      </c>
      <c r="AC61" s="207" t="s">
        <v>1350</v>
      </c>
      <c r="AD61" s="207" t="s">
        <v>1352</v>
      </c>
    </row>
    <row r="62" spans="1:30" ht="132.75" customHeight="1">
      <c r="A62" s="164" t="s">
        <v>613</v>
      </c>
      <c r="B62" s="164" t="s">
        <v>1038</v>
      </c>
      <c r="C62" s="164" t="s">
        <v>704</v>
      </c>
      <c r="D62" s="164" t="s">
        <v>1068</v>
      </c>
      <c r="E62" s="164" t="s">
        <v>1069</v>
      </c>
      <c r="F62" s="163">
        <v>1</v>
      </c>
      <c r="G62" s="164" t="s">
        <v>1606</v>
      </c>
      <c r="H62" s="164" t="s">
        <v>1030</v>
      </c>
      <c r="I62" s="163" t="s">
        <v>89</v>
      </c>
      <c r="J62" s="164" t="s">
        <v>1043</v>
      </c>
      <c r="K62" s="164" t="s">
        <v>1117</v>
      </c>
      <c r="L62" s="164" t="s">
        <v>1117</v>
      </c>
      <c r="M62" s="164" t="s">
        <v>1117</v>
      </c>
      <c r="N62" s="163">
        <v>2</v>
      </c>
      <c r="O62" s="163">
        <v>3</v>
      </c>
      <c r="P62" s="163">
        <f t="shared" si="0"/>
        <v>6</v>
      </c>
      <c r="Q62" s="164" t="str">
        <f t="shared" si="3"/>
        <v>Medio</v>
      </c>
      <c r="R62" s="163">
        <v>25</v>
      </c>
      <c r="S62" s="163">
        <f t="shared" si="4"/>
        <v>150</v>
      </c>
      <c r="T62" s="165" t="str">
        <f t="shared" si="1"/>
        <v>II</v>
      </c>
      <c r="U62" s="164" t="str">
        <f t="shared" si="5"/>
        <v>Aceptable con Control Especifico</v>
      </c>
      <c r="V62" s="164"/>
      <c r="W62" s="8"/>
      <c r="X62" s="164" t="str">
        <f t="shared" si="8"/>
        <v>Lesiones o enfermedades con incapacidad laboral temporal; pérdidas económicas leves.</v>
      </c>
      <c r="Y62" s="164" t="s">
        <v>79</v>
      </c>
      <c r="Z62" s="164" t="s">
        <v>1119</v>
      </c>
      <c r="AA62" s="164" t="s">
        <v>1138</v>
      </c>
      <c r="AB62" s="164" t="s">
        <v>1139</v>
      </c>
      <c r="AC62" s="164" t="s">
        <v>1137</v>
      </c>
      <c r="AD62" s="164" t="s">
        <v>1119</v>
      </c>
    </row>
    <row r="63" spans="1:30" ht="132.75" customHeight="1">
      <c r="A63" s="164" t="s">
        <v>613</v>
      </c>
      <c r="B63" s="164" t="s">
        <v>1038</v>
      </c>
      <c r="C63" s="164" t="s">
        <v>704</v>
      </c>
      <c r="D63" s="164" t="s">
        <v>1068</v>
      </c>
      <c r="E63" s="164" t="s">
        <v>1069</v>
      </c>
      <c r="F63" s="163">
        <v>1</v>
      </c>
      <c r="G63" s="164" t="s">
        <v>1606</v>
      </c>
      <c r="H63" s="164" t="s">
        <v>1065</v>
      </c>
      <c r="I63" s="163" t="s">
        <v>89</v>
      </c>
      <c r="J63" s="164" t="s">
        <v>1064</v>
      </c>
      <c r="K63" s="164" t="s">
        <v>1117</v>
      </c>
      <c r="L63" s="164" t="s">
        <v>1117</v>
      </c>
      <c r="M63" s="164" t="s">
        <v>1117</v>
      </c>
      <c r="N63" s="163">
        <v>2</v>
      </c>
      <c r="O63" s="163">
        <v>3</v>
      </c>
      <c r="P63" s="163">
        <f t="shared" si="0"/>
        <v>6</v>
      </c>
      <c r="Q63" s="164" t="str">
        <f t="shared" si="3"/>
        <v>Medio</v>
      </c>
      <c r="R63" s="163">
        <v>25</v>
      </c>
      <c r="S63" s="163">
        <f t="shared" si="4"/>
        <v>150</v>
      </c>
      <c r="T63" s="165" t="str">
        <f t="shared" si="1"/>
        <v>II</v>
      </c>
      <c r="U63" s="164" t="str">
        <f t="shared" si="5"/>
        <v>Aceptable con Control Especifico</v>
      </c>
      <c r="V63" s="164"/>
      <c r="W63" s="8"/>
      <c r="X63" s="164" t="str">
        <f t="shared" si="8"/>
        <v>Lesiones o enfermedades con incapacidad laboral temporal; pérdidas económicas leves.</v>
      </c>
      <c r="Y63" s="164" t="s">
        <v>79</v>
      </c>
      <c r="Z63" s="164" t="s">
        <v>1119</v>
      </c>
      <c r="AA63" s="164" t="s">
        <v>1119</v>
      </c>
      <c r="AB63" s="164" t="s">
        <v>1153</v>
      </c>
      <c r="AC63" s="164" t="s">
        <v>1154</v>
      </c>
      <c r="AD63" s="164" t="s">
        <v>1119</v>
      </c>
    </row>
    <row r="64" spans="1:30" ht="132.75" customHeight="1">
      <c r="A64" s="164" t="s">
        <v>613</v>
      </c>
      <c r="B64" s="164" t="s">
        <v>1038</v>
      </c>
      <c r="C64" s="164" t="s">
        <v>704</v>
      </c>
      <c r="D64" s="164" t="s">
        <v>1068</v>
      </c>
      <c r="E64" s="164" t="s">
        <v>1069</v>
      </c>
      <c r="F64" s="163">
        <v>1</v>
      </c>
      <c r="G64" s="211" t="s">
        <v>1458</v>
      </c>
      <c r="H64" s="164" t="s">
        <v>1031</v>
      </c>
      <c r="I64" s="163" t="s">
        <v>88</v>
      </c>
      <c r="J64" s="164" t="s">
        <v>1044</v>
      </c>
      <c r="K64" s="164" t="s">
        <v>1117</v>
      </c>
      <c r="L64" s="164" t="s">
        <v>1117</v>
      </c>
      <c r="M64" s="211" t="s">
        <v>1595</v>
      </c>
      <c r="N64" s="163">
        <v>2</v>
      </c>
      <c r="O64" s="163">
        <v>3</v>
      </c>
      <c r="P64" s="163">
        <f t="shared" ref="P64:P71" si="9">N64*O64</f>
        <v>6</v>
      </c>
      <c r="Q64" s="164" t="str">
        <f t="shared" si="3"/>
        <v>Medio</v>
      </c>
      <c r="R64" s="163">
        <v>25</v>
      </c>
      <c r="S64" s="163">
        <f t="shared" ref="S64:S71" si="10">P64*R64</f>
        <v>150</v>
      </c>
      <c r="T64" s="165" t="str">
        <f t="shared" ref="T64:T71" si="11">IF(AND(S64&gt;=600,S64&lt;=4000),"I",IF(AND(S64&gt;=150,S64&lt;=500),"II",IF(AND(S64&gt;=40,S64&lt;=120),"III",IF(AND(S64&gt;=0,S64&lt;=39),"IV","ERROR"))))</f>
        <v>II</v>
      </c>
      <c r="U64" s="164" t="str">
        <f t="shared" ref="U64:U71" si="12">IF(AND(S64&gt;=600,S64&lt;=4000),"No Aceptable",IF(AND(S64&gt;=150,S64&lt;=500),"Aceptable con Control Especifico",IF(AND(S64&gt;=40,S64&lt;=120),"Mejorable",IF(AND(S64&gt;=0,S64&lt;=39),"Aceptable",))))</f>
        <v>Aceptable con Control Especifico</v>
      </c>
      <c r="V64" s="164"/>
      <c r="W64" s="8"/>
      <c r="X64" s="164" t="str">
        <f t="shared" si="8"/>
        <v>Lesiones o enfermedades con incapacidad laboral temporal; pérdidas económicas leves.</v>
      </c>
      <c r="Y64" s="164" t="s">
        <v>79</v>
      </c>
      <c r="Z64" s="164" t="s">
        <v>1156</v>
      </c>
      <c r="AA64" s="164" t="s">
        <v>1156</v>
      </c>
      <c r="AB64" s="164" t="s">
        <v>1156</v>
      </c>
      <c r="AC64" s="164" t="s">
        <v>1164</v>
      </c>
      <c r="AD64" s="164" t="s">
        <v>1156</v>
      </c>
    </row>
    <row r="65" spans="1:30" ht="132.75" customHeight="1">
      <c r="A65" s="164" t="s">
        <v>613</v>
      </c>
      <c r="B65" s="164" t="s">
        <v>1038</v>
      </c>
      <c r="C65" s="164" t="s">
        <v>704</v>
      </c>
      <c r="D65" s="164" t="s">
        <v>1068</v>
      </c>
      <c r="E65" s="164" t="s">
        <v>1069</v>
      </c>
      <c r="F65" s="163">
        <v>1</v>
      </c>
      <c r="G65" s="211" t="s">
        <v>1459</v>
      </c>
      <c r="H65" s="164" t="s">
        <v>1032</v>
      </c>
      <c r="I65" s="163" t="s">
        <v>88</v>
      </c>
      <c r="J65" s="164" t="s">
        <v>1044</v>
      </c>
      <c r="K65" s="164" t="s">
        <v>1117</v>
      </c>
      <c r="L65" s="164" t="s">
        <v>1117</v>
      </c>
      <c r="M65" s="211" t="s">
        <v>1595</v>
      </c>
      <c r="N65" s="163">
        <v>2</v>
      </c>
      <c r="O65" s="163">
        <v>3</v>
      </c>
      <c r="P65" s="163">
        <f t="shared" si="9"/>
        <v>6</v>
      </c>
      <c r="Q65" s="164" t="str">
        <f t="shared" si="3"/>
        <v>Medio</v>
      </c>
      <c r="R65" s="163">
        <v>25</v>
      </c>
      <c r="S65" s="163">
        <f t="shared" si="10"/>
        <v>150</v>
      </c>
      <c r="T65" s="165" t="str">
        <f t="shared" si="11"/>
        <v>II</v>
      </c>
      <c r="U65" s="164" t="str">
        <f t="shared" si="12"/>
        <v>Aceptable con Control Especifico</v>
      </c>
      <c r="V65" s="164"/>
      <c r="W65" s="8"/>
      <c r="X65" s="164" t="str">
        <f t="shared" si="8"/>
        <v>Lesiones o enfermedades con incapacidad laboral temporal; pérdidas económicas leves.</v>
      </c>
      <c r="Y65" s="164" t="s">
        <v>79</v>
      </c>
      <c r="Z65" s="164" t="s">
        <v>1156</v>
      </c>
      <c r="AA65" s="164" t="s">
        <v>1156</v>
      </c>
      <c r="AB65" s="164" t="s">
        <v>1156</v>
      </c>
      <c r="AC65" s="164" t="s">
        <v>1164</v>
      </c>
      <c r="AD65" s="164" t="s">
        <v>1156</v>
      </c>
    </row>
    <row r="66" spans="1:30" ht="132.75" customHeight="1">
      <c r="A66" s="164" t="s">
        <v>613</v>
      </c>
      <c r="B66" s="164" t="s">
        <v>1038</v>
      </c>
      <c r="C66" s="164" t="s">
        <v>704</v>
      </c>
      <c r="D66" s="164" t="s">
        <v>1068</v>
      </c>
      <c r="E66" s="164" t="s">
        <v>1069</v>
      </c>
      <c r="F66" s="163">
        <v>1</v>
      </c>
      <c r="G66" s="211" t="s">
        <v>1460</v>
      </c>
      <c r="H66" s="164" t="s">
        <v>1033</v>
      </c>
      <c r="I66" s="163" t="s">
        <v>88</v>
      </c>
      <c r="J66" s="164" t="s">
        <v>1044</v>
      </c>
      <c r="K66" s="164" t="s">
        <v>1117</v>
      </c>
      <c r="L66" s="164" t="s">
        <v>1117</v>
      </c>
      <c r="M66" s="211" t="s">
        <v>1595</v>
      </c>
      <c r="N66" s="163">
        <v>2</v>
      </c>
      <c r="O66" s="163">
        <v>3</v>
      </c>
      <c r="P66" s="163">
        <f t="shared" si="9"/>
        <v>6</v>
      </c>
      <c r="Q66" s="164" t="str">
        <f t="shared" si="3"/>
        <v>Medio</v>
      </c>
      <c r="R66" s="163">
        <v>25</v>
      </c>
      <c r="S66" s="163">
        <f t="shared" si="10"/>
        <v>150</v>
      </c>
      <c r="T66" s="165" t="str">
        <f t="shared" si="11"/>
        <v>II</v>
      </c>
      <c r="U66" s="164" t="str">
        <f t="shared" si="12"/>
        <v>Aceptable con Control Especifico</v>
      </c>
      <c r="V66" s="164"/>
      <c r="W66" s="8"/>
      <c r="X66" s="164" t="str">
        <f t="shared" si="8"/>
        <v>Lesiones o enfermedades con incapacidad laboral temporal; pérdidas económicas leves.</v>
      </c>
      <c r="Y66" s="164" t="s">
        <v>79</v>
      </c>
      <c r="Z66" s="164" t="s">
        <v>1156</v>
      </c>
      <c r="AA66" s="164" t="s">
        <v>1156</v>
      </c>
      <c r="AB66" s="164" t="s">
        <v>1156</v>
      </c>
      <c r="AC66" s="164" t="s">
        <v>1164</v>
      </c>
      <c r="AD66" s="164" t="s">
        <v>1156</v>
      </c>
    </row>
    <row r="67" spans="1:30" ht="132.75" customHeight="1">
      <c r="A67" s="164" t="s">
        <v>613</v>
      </c>
      <c r="B67" s="164" t="s">
        <v>1038</v>
      </c>
      <c r="C67" s="164" t="s">
        <v>704</v>
      </c>
      <c r="D67" s="164" t="s">
        <v>1068</v>
      </c>
      <c r="E67" s="164" t="s">
        <v>1069</v>
      </c>
      <c r="F67" s="163">
        <v>1</v>
      </c>
      <c r="G67" s="211" t="s">
        <v>1461</v>
      </c>
      <c r="H67" s="164" t="s">
        <v>1034</v>
      </c>
      <c r="I67" s="163" t="s">
        <v>88</v>
      </c>
      <c r="J67" s="164" t="s">
        <v>1044</v>
      </c>
      <c r="K67" s="164" t="s">
        <v>1117</v>
      </c>
      <c r="L67" s="164" t="s">
        <v>1117</v>
      </c>
      <c r="M67" s="211" t="s">
        <v>1595</v>
      </c>
      <c r="N67" s="163">
        <v>2</v>
      </c>
      <c r="O67" s="163">
        <v>3</v>
      </c>
      <c r="P67" s="163">
        <f t="shared" si="9"/>
        <v>6</v>
      </c>
      <c r="Q67" s="164" t="str">
        <f t="shared" si="3"/>
        <v>Medio</v>
      </c>
      <c r="R67" s="163">
        <v>25</v>
      </c>
      <c r="S67" s="163">
        <f t="shared" si="10"/>
        <v>150</v>
      </c>
      <c r="T67" s="165" t="str">
        <f t="shared" si="11"/>
        <v>II</v>
      </c>
      <c r="U67" s="164" t="str">
        <f t="shared" si="12"/>
        <v>Aceptable con Control Especifico</v>
      </c>
      <c r="V67" s="164"/>
      <c r="W67" s="8"/>
      <c r="X67" s="164" t="str">
        <f t="shared" si="8"/>
        <v>Lesiones o enfermedades con incapacidad laboral temporal; pérdidas económicas leves.</v>
      </c>
      <c r="Y67" s="164" t="s">
        <v>79</v>
      </c>
      <c r="Z67" s="164" t="s">
        <v>1156</v>
      </c>
      <c r="AA67" s="164" t="s">
        <v>1156</v>
      </c>
      <c r="AB67" s="164" t="s">
        <v>1156</v>
      </c>
      <c r="AC67" s="164" t="s">
        <v>1164</v>
      </c>
      <c r="AD67" s="164" t="s">
        <v>1156</v>
      </c>
    </row>
    <row r="68" spans="1:30" ht="132.75" customHeight="1">
      <c r="A68" s="164" t="s">
        <v>613</v>
      </c>
      <c r="B68" s="164" t="s">
        <v>1038</v>
      </c>
      <c r="C68" s="164" t="s">
        <v>704</v>
      </c>
      <c r="D68" s="164" t="s">
        <v>1068</v>
      </c>
      <c r="E68" s="164" t="s">
        <v>1069</v>
      </c>
      <c r="F68" s="163">
        <v>1</v>
      </c>
      <c r="G68" s="211" t="s">
        <v>1462</v>
      </c>
      <c r="H68" s="164" t="s">
        <v>1035</v>
      </c>
      <c r="I68" s="163" t="s">
        <v>88</v>
      </c>
      <c r="J68" s="164" t="s">
        <v>1044</v>
      </c>
      <c r="K68" s="164" t="s">
        <v>1117</v>
      </c>
      <c r="L68" s="164" t="s">
        <v>1117</v>
      </c>
      <c r="M68" s="211" t="s">
        <v>1595</v>
      </c>
      <c r="N68" s="163">
        <v>2</v>
      </c>
      <c r="O68" s="163">
        <v>3</v>
      </c>
      <c r="P68" s="163">
        <f t="shared" si="9"/>
        <v>6</v>
      </c>
      <c r="Q68" s="164" t="str">
        <f t="shared" si="3"/>
        <v>Medio</v>
      </c>
      <c r="R68" s="163">
        <v>25</v>
      </c>
      <c r="S68" s="163">
        <f t="shared" si="10"/>
        <v>150</v>
      </c>
      <c r="T68" s="165" t="str">
        <f t="shared" si="11"/>
        <v>II</v>
      </c>
      <c r="U68" s="164" t="str">
        <f t="shared" si="12"/>
        <v>Aceptable con Control Especifico</v>
      </c>
      <c r="V68" s="164"/>
      <c r="W68" s="8"/>
      <c r="X68" s="164" t="str">
        <f t="shared" si="8"/>
        <v>Lesiones o enfermedades con incapacidad laboral temporal; pérdidas económicas leves.</v>
      </c>
      <c r="Y68" s="164" t="s">
        <v>79</v>
      </c>
      <c r="Z68" s="164" t="s">
        <v>1156</v>
      </c>
      <c r="AA68" s="164" t="s">
        <v>1156</v>
      </c>
      <c r="AB68" s="164" t="s">
        <v>1156</v>
      </c>
      <c r="AC68" s="164" t="s">
        <v>1164</v>
      </c>
      <c r="AD68" s="164" t="s">
        <v>1156</v>
      </c>
    </row>
    <row r="69" spans="1:30" ht="132.75" customHeight="1">
      <c r="A69" s="164" t="s">
        <v>613</v>
      </c>
      <c r="B69" s="164" t="s">
        <v>1038</v>
      </c>
      <c r="C69" s="164" t="s">
        <v>704</v>
      </c>
      <c r="D69" s="164" t="s">
        <v>1068</v>
      </c>
      <c r="E69" s="164" t="s">
        <v>1069</v>
      </c>
      <c r="F69" s="163">
        <v>1</v>
      </c>
      <c r="G69" s="211" t="s">
        <v>1463</v>
      </c>
      <c r="H69" s="164" t="s">
        <v>1036</v>
      </c>
      <c r="I69" s="163" t="s">
        <v>88</v>
      </c>
      <c r="J69" s="164" t="s">
        <v>1044</v>
      </c>
      <c r="K69" s="164" t="s">
        <v>1117</v>
      </c>
      <c r="L69" s="164" t="s">
        <v>1117</v>
      </c>
      <c r="M69" s="211" t="s">
        <v>1595</v>
      </c>
      <c r="N69" s="163">
        <v>2</v>
      </c>
      <c r="O69" s="163">
        <v>3</v>
      </c>
      <c r="P69" s="163">
        <f t="shared" si="9"/>
        <v>6</v>
      </c>
      <c r="Q69" s="164" t="str">
        <f t="shared" si="3"/>
        <v>Medio</v>
      </c>
      <c r="R69" s="163">
        <v>25</v>
      </c>
      <c r="S69" s="163">
        <f t="shared" si="10"/>
        <v>150</v>
      </c>
      <c r="T69" s="165" t="str">
        <f t="shared" si="11"/>
        <v>II</v>
      </c>
      <c r="U69" s="164" t="str">
        <f t="shared" si="12"/>
        <v>Aceptable con Control Especifico</v>
      </c>
      <c r="V69" s="164"/>
      <c r="W69" s="8"/>
      <c r="X69" s="164" t="str">
        <f t="shared" si="8"/>
        <v>Lesiones o enfermedades con incapacidad laboral temporal; pérdidas económicas leves.</v>
      </c>
      <c r="Y69" s="164" t="s">
        <v>79</v>
      </c>
      <c r="Z69" s="164" t="s">
        <v>1156</v>
      </c>
      <c r="AA69" s="164" t="s">
        <v>1156</v>
      </c>
      <c r="AB69" s="164" t="s">
        <v>1156</v>
      </c>
      <c r="AC69" s="164" t="s">
        <v>1164</v>
      </c>
      <c r="AD69" s="164" t="s">
        <v>1156</v>
      </c>
    </row>
    <row r="70" spans="1:30" ht="132.75" customHeight="1">
      <c r="A70" s="164" t="s">
        <v>613</v>
      </c>
      <c r="B70" s="164" t="s">
        <v>1038</v>
      </c>
      <c r="C70" s="164" t="s">
        <v>704</v>
      </c>
      <c r="D70" s="164" t="s">
        <v>1068</v>
      </c>
      <c r="E70" s="164" t="s">
        <v>1069</v>
      </c>
      <c r="F70" s="163">
        <v>1</v>
      </c>
      <c r="G70" s="211" t="s">
        <v>1464</v>
      </c>
      <c r="H70" s="164" t="s">
        <v>1037</v>
      </c>
      <c r="I70" s="163" t="s">
        <v>88</v>
      </c>
      <c r="J70" s="164" t="s">
        <v>1074</v>
      </c>
      <c r="K70" s="164" t="s">
        <v>1117</v>
      </c>
      <c r="L70" s="164" t="s">
        <v>1117</v>
      </c>
      <c r="M70" s="211" t="s">
        <v>1595</v>
      </c>
      <c r="N70" s="163">
        <v>2</v>
      </c>
      <c r="O70" s="163">
        <v>1</v>
      </c>
      <c r="P70" s="163">
        <f t="shared" si="9"/>
        <v>2</v>
      </c>
      <c r="Q70" s="164" t="str">
        <f t="shared" si="3"/>
        <v>Bajo</v>
      </c>
      <c r="R70" s="163">
        <v>60</v>
      </c>
      <c r="S70" s="163">
        <f t="shared" si="10"/>
        <v>120</v>
      </c>
      <c r="T70" s="165" t="str">
        <f t="shared" si="11"/>
        <v>III</v>
      </c>
      <c r="U70" s="164" t="str">
        <f t="shared" si="12"/>
        <v>Mejorable</v>
      </c>
      <c r="V70" s="164"/>
      <c r="W70" s="8"/>
      <c r="X70" s="164" t="str">
        <f t="shared" si="8"/>
        <v>Lesiones o enfermedades graves irreparables (Incapacidad permanente parcial o invalidez); pérdidas económicas altas.</v>
      </c>
      <c r="Y70" s="164" t="s">
        <v>79</v>
      </c>
      <c r="Z70" s="164" t="s">
        <v>1156</v>
      </c>
      <c r="AA70" s="164" t="s">
        <v>1156</v>
      </c>
      <c r="AB70" s="164" t="s">
        <v>1156</v>
      </c>
      <c r="AC70" s="164" t="s">
        <v>1165</v>
      </c>
      <c r="AD70" s="164" t="s">
        <v>1156</v>
      </c>
    </row>
    <row r="71" spans="1:30" ht="132.75" customHeight="1">
      <c r="A71" s="164" t="s">
        <v>613</v>
      </c>
      <c r="B71" s="164" t="s">
        <v>1038</v>
      </c>
      <c r="C71" s="164" t="s">
        <v>704</v>
      </c>
      <c r="D71" s="164" t="s">
        <v>1068</v>
      </c>
      <c r="E71" s="164" t="s">
        <v>1069</v>
      </c>
      <c r="F71" s="163">
        <v>1</v>
      </c>
      <c r="G71" s="211" t="s">
        <v>1465</v>
      </c>
      <c r="H71" s="164" t="s">
        <v>1054</v>
      </c>
      <c r="I71" s="163" t="s">
        <v>88</v>
      </c>
      <c r="J71" s="164" t="s">
        <v>1074</v>
      </c>
      <c r="K71" s="164" t="s">
        <v>1117</v>
      </c>
      <c r="L71" s="164" t="s">
        <v>1117</v>
      </c>
      <c r="M71" s="211" t="s">
        <v>1595</v>
      </c>
      <c r="N71" s="163">
        <v>2</v>
      </c>
      <c r="O71" s="163">
        <v>1</v>
      </c>
      <c r="P71" s="163">
        <f t="shared" si="9"/>
        <v>2</v>
      </c>
      <c r="Q71" s="164" t="str">
        <f t="shared" si="3"/>
        <v>Bajo</v>
      </c>
      <c r="R71" s="163">
        <v>60</v>
      </c>
      <c r="S71" s="163">
        <f t="shared" si="10"/>
        <v>120</v>
      </c>
      <c r="T71" s="165" t="str">
        <f t="shared" si="11"/>
        <v>III</v>
      </c>
      <c r="U71" s="164" t="str">
        <f t="shared" si="12"/>
        <v>Mejorable</v>
      </c>
      <c r="V71" s="164"/>
      <c r="W71" s="8"/>
      <c r="X71" s="164" t="str">
        <f t="shared" si="8"/>
        <v>Lesiones o enfermedades graves irreparables (Incapacidad permanente parcial o invalidez); pérdidas económicas altas.</v>
      </c>
      <c r="Y71" s="164" t="s">
        <v>79</v>
      </c>
      <c r="Z71" s="164" t="s">
        <v>1119</v>
      </c>
      <c r="AA71" s="164" t="s">
        <v>1119</v>
      </c>
      <c r="AB71" s="164" t="s">
        <v>1156</v>
      </c>
      <c r="AC71" s="164" t="s">
        <v>1166</v>
      </c>
      <c r="AD71" s="164" t="s">
        <v>1156</v>
      </c>
    </row>
    <row r="72" spans="1:30" ht="132.75" customHeight="1">
      <c r="A72" s="164" t="s">
        <v>613</v>
      </c>
      <c r="B72" s="164" t="s">
        <v>1038</v>
      </c>
      <c r="C72" s="164" t="s">
        <v>704</v>
      </c>
      <c r="D72" s="164" t="s">
        <v>1068</v>
      </c>
      <c r="E72" s="164" t="s">
        <v>1069</v>
      </c>
      <c r="F72" s="163">
        <v>1</v>
      </c>
      <c r="G72" s="164" t="s">
        <v>1603</v>
      </c>
      <c r="H72" s="164" t="s">
        <v>1051</v>
      </c>
      <c r="I72" s="163" t="s">
        <v>88</v>
      </c>
      <c r="J72" s="164" t="s">
        <v>1045</v>
      </c>
      <c r="K72" s="164" t="s">
        <v>1117</v>
      </c>
      <c r="L72" s="164" t="s">
        <v>1117</v>
      </c>
      <c r="M72" s="164" t="s">
        <v>1117</v>
      </c>
      <c r="N72" s="163">
        <v>2</v>
      </c>
      <c r="O72" s="163">
        <v>4</v>
      </c>
      <c r="P72" s="163">
        <f t="shared" si="0"/>
        <v>8</v>
      </c>
      <c r="Q72" s="164" t="str">
        <f t="shared" si="3"/>
        <v>Medio</v>
      </c>
      <c r="R72" s="163">
        <v>25</v>
      </c>
      <c r="S72" s="163">
        <f t="shared" si="4"/>
        <v>200</v>
      </c>
      <c r="T72" s="165" t="str">
        <f t="shared" si="1"/>
        <v>II</v>
      </c>
      <c r="U72" s="164" t="str">
        <f t="shared" si="5"/>
        <v>Aceptable con Control Especifico</v>
      </c>
      <c r="V72" s="164"/>
      <c r="W72" s="8"/>
      <c r="X72" s="164" t="str">
        <f t="shared" si="8"/>
        <v>Lesiones o enfermedades con incapacidad laboral temporal; pérdidas económicas leves.</v>
      </c>
      <c r="Y72" s="164" t="s">
        <v>79</v>
      </c>
      <c r="Z72" s="164" t="s">
        <v>1119</v>
      </c>
      <c r="AA72" s="164" t="s">
        <v>1119</v>
      </c>
      <c r="AB72" s="164" t="s">
        <v>1119</v>
      </c>
      <c r="AC72" s="164" t="s">
        <v>1136</v>
      </c>
      <c r="AD72" s="164" t="s">
        <v>1119</v>
      </c>
    </row>
    <row r="73" spans="1:30" ht="132.75" customHeight="1">
      <c r="A73" s="164" t="s">
        <v>613</v>
      </c>
      <c r="B73" s="164" t="s">
        <v>1038</v>
      </c>
      <c r="C73" s="164" t="s">
        <v>704</v>
      </c>
      <c r="D73" s="164" t="s">
        <v>1068</v>
      </c>
      <c r="E73" s="164" t="s">
        <v>1069</v>
      </c>
      <c r="F73" s="163">
        <v>1</v>
      </c>
      <c r="G73" s="164" t="s">
        <v>1603</v>
      </c>
      <c r="H73" s="164" t="s">
        <v>1055</v>
      </c>
      <c r="I73" s="163" t="s">
        <v>88</v>
      </c>
      <c r="J73" s="164" t="s">
        <v>1084</v>
      </c>
      <c r="K73" s="164" t="s">
        <v>1117</v>
      </c>
      <c r="L73" s="164" t="s">
        <v>1117</v>
      </c>
      <c r="M73" s="164" t="s">
        <v>1117</v>
      </c>
      <c r="N73" s="163">
        <v>2</v>
      </c>
      <c r="O73" s="163">
        <v>3</v>
      </c>
      <c r="P73" s="163">
        <f t="shared" si="0"/>
        <v>6</v>
      </c>
      <c r="Q73" s="164" t="str">
        <f t="shared" si="3"/>
        <v>Medio</v>
      </c>
      <c r="R73" s="163">
        <v>25</v>
      </c>
      <c r="S73" s="163">
        <f t="shared" si="4"/>
        <v>150</v>
      </c>
      <c r="T73" s="165" t="str">
        <f t="shared" si="1"/>
        <v>II</v>
      </c>
      <c r="U73" s="164" t="str">
        <f t="shared" si="5"/>
        <v>Aceptable con Control Especifico</v>
      </c>
      <c r="V73" s="164"/>
      <c r="W73" s="8"/>
      <c r="X73" s="164" t="str">
        <f t="shared" si="8"/>
        <v>Lesiones o enfermedades con incapacidad laboral temporal; pérdidas económicas leves.</v>
      </c>
      <c r="Y73" s="164" t="s">
        <v>79</v>
      </c>
      <c r="Z73" s="164" t="s">
        <v>1119</v>
      </c>
      <c r="AA73" s="164" t="s">
        <v>1119</v>
      </c>
      <c r="AB73" s="164" t="s">
        <v>1119</v>
      </c>
      <c r="AC73" s="164" t="s">
        <v>1130</v>
      </c>
      <c r="AD73" s="164" t="s">
        <v>1129</v>
      </c>
    </row>
    <row r="74" spans="1:30" ht="132.75" customHeight="1">
      <c r="A74" s="164" t="s">
        <v>613</v>
      </c>
      <c r="B74" s="164" t="s">
        <v>1038</v>
      </c>
      <c r="C74" s="164" t="s">
        <v>704</v>
      </c>
      <c r="D74" s="164" t="s">
        <v>1068</v>
      </c>
      <c r="E74" s="164" t="s">
        <v>1069</v>
      </c>
      <c r="F74" s="163">
        <v>1</v>
      </c>
      <c r="G74" s="164" t="s">
        <v>1603</v>
      </c>
      <c r="H74" s="164" t="s">
        <v>1134</v>
      </c>
      <c r="I74" s="163" t="s">
        <v>88</v>
      </c>
      <c r="J74" s="164" t="s">
        <v>1045</v>
      </c>
      <c r="K74" s="164" t="s">
        <v>1117</v>
      </c>
      <c r="L74" s="164" t="s">
        <v>1117</v>
      </c>
      <c r="M74" s="164" t="s">
        <v>1117</v>
      </c>
      <c r="N74" s="163">
        <v>2</v>
      </c>
      <c r="O74" s="163">
        <v>2</v>
      </c>
      <c r="P74" s="163">
        <f t="shared" si="0"/>
        <v>4</v>
      </c>
      <c r="Q74" s="164" t="str">
        <f t="shared" si="3"/>
        <v>Bajo</v>
      </c>
      <c r="R74" s="163">
        <v>25</v>
      </c>
      <c r="S74" s="163">
        <f t="shared" si="4"/>
        <v>100</v>
      </c>
      <c r="T74" s="165" t="str">
        <f t="shared" si="1"/>
        <v>III</v>
      </c>
      <c r="U74" s="164" t="str">
        <f t="shared" si="5"/>
        <v>Mejorable</v>
      </c>
      <c r="V74" s="164"/>
      <c r="W74" s="8"/>
      <c r="X74" s="164" t="str">
        <f t="shared" si="8"/>
        <v>Lesiones o enfermedades con incapacidad laboral temporal; pérdidas económicas leves.</v>
      </c>
      <c r="Y74" s="164" t="s">
        <v>79</v>
      </c>
      <c r="Z74" s="164" t="s">
        <v>1119</v>
      </c>
      <c r="AA74" s="164" t="s">
        <v>1119</v>
      </c>
      <c r="AB74" s="164" t="s">
        <v>1119</v>
      </c>
      <c r="AC74" s="164" t="s">
        <v>1133</v>
      </c>
      <c r="AD74" s="164" t="s">
        <v>1119</v>
      </c>
    </row>
    <row r="75" spans="1:30" ht="132.75" customHeight="1">
      <c r="A75" s="164" t="s">
        <v>613</v>
      </c>
      <c r="B75" s="164" t="s">
        <v>1038</v>
      </c>
      <c r="C75" s="164" t="s">
        <v>704</v>
      </c>
      <c r="D75" s="164" t="s">
        <v>1068</v>
      </c>
      <c r="E75" s="164" t="s">
        <v>1069</v>
      </c>
      <c r="F75" s="163">
        <v>1</v>
      </c>
      <c r="G75" s="164" t="s">
        <v>1604</v>
      </c>
      <c r="H75" s="164" t="s">
        <v>1058</v>
      </c>
      <c r="I75" s="163" t="s">
        <v>88</v>
      </c>
      <c r="J75" s="164" t="s">
        <v>1103</v>
      </c>
      <c r="K75" s="164" t="s">
        <v>1117</v>
      </c>
      <c r="L75" s="164" t="s">
        <v>1117</v>
      </c>
      <c r="M75" s="164" t="s">
        <v>1117</v>
      </c>
      <c r="N75" s="163">
        <v>2</v>
      </c>
      <c r="O75" s="163">
        <v>2</v>
      </c>
      <c r="P75" s="163">
        <f t="shared" si="0"/>
        <v>4</v>
      </c>
      <c r="Q75" s="164" t="str">
        <f t="shared" si="3"/>
        <v>Bajo</v>
      </c>
      <c r="R75" s="163">
        <v>25</v>
      </c>
      <c r="S75" s="163">
        <f t="shared" si="4"/>
        <v>100</v>
      </c>
      <c r="T75" s="165" t="str">
        <f t="shared" si="1"/>
        <v>III</v>
      </c>
      <c r="U75" s="164" t="str">
        <f t="shared" si="5"/>
        <v>Mejorable</v>
      </c>
      <c r="V75" s="164"/>
      <c r="W75" s="8"/>
      <c r="X75" s="164" t="str">
        <f t="shared" si="8"/>
        <v>Lesiones o enfermedades con incapacidad laboral temporal; pérdidas económicas leves.</v>
      </c>
      <c r="Y75" s="164" t="s">
        <v>79</v>
      </c>
      <c r="Z75" s="164" t="s">
        <v>1119</v>
      </c>
      <c r="AA75" s="164" t="s">
        <v>1119</v>
      </c>
      <c r="AB75" s="164" t="s">
        <v>1155</v>
      </c>
      <c r="AC75" s="164" t="s">
        <v>1568</v>
      </c>
      <c r="AD75" s="164" t="s">
        <v>1156</v>
      </c>
    </row>
    <row r="76" spans="1:30" ht="132.75" customHeight="1">
      <c r="A76" s="164" t="s">
        <v>613</v>
      </c>
      <c r="B76" s="164" t="s">
        <v>1038</v>
      </c>
      <c r="C76" s="164" t="s">
        <v>704</v>
      </c>
      <c r="D76" s="164" t="s">
        <v>1068</v>
      </c>
      <c r="E76" s="164" t="s">
        <v>1069</v>
      </c>
      <c r="F76" s="163">
        <v>1</v>
      </c>
      <c r="G76" s="164" t="s">
        <v>1605</v>
      </c>
      <c r="H76" s="164" t="s">
        <v>245</v>
      </c>
      <c r="I76" s="163" t="s">
        <v>88</v>
      </c>
      <c r="J76" s="164" t="s">
        <v>1083</v>
      </c>
      <c r="K76" s="164" t="s">
        <v>1117</v>
      </c>
      <c r="L76" s="164" t="s">
        <v>1117</v>
      </c>
      <c r="M76" s="164" t="s">
        <v>1117</v>
      </c>
      <c r="N76" s="163">
        <v>2</v>
      </c>
      <c r="O76" s="163">
        <v>4</v>
      </c>
      <c r="P76" s="163">
        <f t="shared" si="0"/>
        <v>8</v>
      </c>
      <c r="Q76" s="164" t="str">
        <f t="shared" ref="Q76:Q131" si="13">IF(AND(P76&gt;=0,P76&lt;=4),"Bajo",IF(AND(P76&gt;=6,P76&lt;=8),"Medio",IF(AND(P76&gt;=10,P76&lt;=20),"Alto",IF(AND(P76&gt;=24,P76&lt;=40),"Muy alto","ERROR"))))</f>
        <v>Medio</v>
      </c>
      <c r="R76" s="163">
        <v>25</v>
      </c>
      <c r="S76" s="163">
        <f t="shared" si="4"/>
        <v>200</v>
      </c>
      <c r="T76" s="165" t="str">
        <f t="shared" si="1"/>
        <v>II</v>
      </c>
      <c r="U76" s="164" t="str">
        <f t="shared" si="5"/>
        <v>Aceptable con Control Especifico</v>
      </c>
      <c r="V76" s="164"/>
      <c r="W76" s="8"/>
      <c r="X76" s="164" t="str">
        <f t="shared" si="8"/>
        <v>Lesiones o enfermedades con incapacidad laboral temporal; pérdidas económicas leves.</v>
      </c>
      <c r="Y76" s="164" t="s">
        <v>79</v>
      </c>
      <c r="Z76" s="164" t="s">
        <v>1119</v>
      </c>
      <c r="AA76" s="164" t="s">
        <v>1119</v>
      </c>
      <c r="AB76" s="164" t="s">
        <v>1119</v>
      </c>
      <c r="AC76" s="164" t="s">
        <v>1122</v>
      </c>
      <c r="AD76" s="164" t="s">
        <v>1123</v>
      </c>
    </row>
    <row r="77" spans="1:30" ht="132.75" customHeight="1">
      <c r="A77" s="164" t="s">
        <v>613</v>
      </c>
      <c r="B77" s="164" t="s">
        <v>1038</v>
      </c>
      <c r="C77" s="164" t="s">
        <v>704</v>
      </c>
      <c r="D77" s="164" t="s">
        <v>1068</v>
      </c>
      <c r="E77" s="164" t="s">
        <v>1069</v>
      </c>
      <c r="F77" s="163">
        <v>1</v>
      </c>
      <c r="G77" s="164" t="s">
        <v>1605</v>
      </c>
      <c r="H77" s="164" t="s">
        <v>238</v>
      </c>
      <c r="I77" s="163" t="s">
        <v>88</v>
      </c>
      <c r="J77" s="164" t="s">
        <v>1048</v>
      </c>
      <c r="K77" s="164" t="s">
        <v>1117</v>
      </c>
      <c r="L77" s="164" t="s">
        <v>1117</v>
      </c>
      <c r="M77" s="164" t="s">
        <v>1117</v>
      </c>
      <c r="N77" s="163">
        <v>2</v>
      </c>
      <c r="O77" s="163">
        <v>4</v>
      </c>
      <c r="P77" s="163">
        <f t="shared" si="0"/>
        <v>8</v>
      </c>
      <c r="Q77" s="164" t="str">
        <f t="shared" si="13"/>
        <v>Medio</v>
      </c>
      <c r="R77" s="163">
        <v>25</v>
      </c>
      <c r="S77" s="163">
        <f t="shared" si="4"/>
        <v>200</v>
      </c>
      <c r="T77" s="165" t="str">
        <f t="shared" si="1"/>
        <v>II</v>
      </c>
      <c r="U77" s="164" t="str">
        <f t="shared" ref="U77:U129" si="14">IF(AND(S77&gt;=600,S77&lt;=4000),"No Aceptable",IF(AND(S77&gt;=150,S77&lt;=500),"Aceptable con Control Especifico",IF(AND(S77&gt;=40,S77&lt;=120),"Mejorable",IF(AND(S77&gt;=0,S77&lt;=39),"Aceptable",))))</f>
        <v>Aceptable con Control Especifico</v>
      </c>
      <c r="V77" s="164"/>
      <c r="W77" s="8"/>
      <c r="X77" s="164" t="str">
        <f t="shared" si="8"/>
        <v>Lesiones o enfermedades con incapacidad laboral temporal; pérdidas económicas leves.</v>
      </c>
      <c r="Y77" s="164" t="s">
        <v>79</v>
      </c>
      <c r="Z77" s="164" t="s">
        <v>1119</v>
      </c>
      <c r="AA77" s="164" t="s">
        <v>1119</v>
      </c>
      <c r="AB77" s="164" t="s">
        <v>1119</v>
      </c>
      <c r="AC77" s="164" t="s">
        <v>1122</v>
      </c>
      <c r="AD77" s="164" t="s">
        <v>1123</v>
      </c>
    </row>
    <row r="78" spans="1:30" ht="132.75" customHeight="1">
      <c r="A78" s="164" t="s">
        <v>613</v>
      </c>
      <c r="B78" s="164" t="s">
        <v>1038</v>
      </c>
      <c r="C78" s="164" t="s">
        <v>704</v>
      </c>
      <c r="D78" s="164" t="s">
        <v>1068</v>
      </c>
      <c r="E78" s="164" t="s">
        <v>1069</v>
      </c>
      <c r="F78" s="163">
        <v>1</v>
      </c>
      <c r="G78" s="164" t="s">
        <v>1605</v>
      </c>
      <c r="H78" s="164" t="s">
        <v>242</v>
      </c>
      <c r="I78" s="163" t="s">
        <v>88</v>
      </c>
      <c r="J78" s="164" t="s">
        <v>1047</v>
      </c>
      <c r="K78" s="164" t="s">
        <v>1117</v>
      </c>
      <c r="L78" s="164" t="s">
        <v>1117</v>
      </c>
      <c r="M78" s="164" t="s">
        <v>1117</v>
      </c>
      <c r="N78" s="163">
        <v>2</v>
      </c>
      <c r="O78" s="163">
        <v>4</v>
      </c>
      <c r="P78" s="163">
        <f t="shared" si="0"/>
        <v>8</v>
      </c>
      <c r="Q78" s="164" t="str">
        <f t="shared" si="13"/>
        <v>Medio</v>
      </c>
      <c r="R78" s="163">
        <v>25</v>
      </c>
      <c r="S78" s="163">
        <f t="shared" si="4"/>
        <v>200</v>
      </c>
      <c r="T78" s="165" t="str">
        <f t="shared" ref="T78:T123" si="15">IF(AND(S78&gt;=600,S78&lt;=4000),"I",IF(AND(S78&gt;=150,S78&lt;=500),"II",IF(AND(S78&gt;=40,S78&lt;=120),"III",IF(AND(S78&gt;=0,S78&lt;=39),"IV","ERROR"))))</f>
        <v>II</v>
      </c>
      <c r="U78" s="164" t="str">
        <f t="shared" si="14"/>
        <v>Aceptable con Control Especifico</v>
      </c>
      <c r="V78" s="164"/>
      <c r="W78" s="8"/>
      <c r="X78" s="164" t="str">
        <f t="shared" si="8"/>
        <v>Lesiones o enfermedades con incapacidad laboral temporal; pérdidas económicas leves.</v>
      </c>
      <c r="Y78" s="164" t="s">
        <v>79</v>
      </c>
      <c r="Z78" s="164" t="s">
        <v>1119</v>
      </c>
      <c r="AA78" s="164" t="s">
        <v>1119</v>
      </c>
      <c r="AB78" s="164" t="s">
        <v>1119</v>
      </c>
      <c r="AC78" s="164" t="s">
        <v>1122</v>
      </c>
      <c r="AD78" s="164" t="s">
        <v>1123</v>
      </c>
    </row>
    <row r="79" spans="1:30" ht="132.75" customHeight="1">
      <c r="A79" s="164" t="s">
        <v>613</v>
      </c>
      <c r="B79" s="164" t="s">
        <v>1038</v>
      </c>
      <c r="C79" s="164" t="s">
        <v>704</v>
      </c>
      <c r="D79" s="164" t="s">
        <v>1068</v>
      </c>
      <c r="E79" s="164" t="s">
        <v>1069</v>
      </c>
      <c r="F79" s="163">
        <v>1</v>
      </c>
      <c r="G79" s="164" t="s">
        <v>1605</v>
      </c>
      <c r="H79" s="164" t="s">
        <v>254</v>
      </c>
      <c r="I79" s="163" t="s">
        <v>88</v>
      </c>
      <c r="J79" s="164" t="s">
        <v>1049</v>
      </c>
      <c r="K79" s="164" t="s">
        <v>1117</v>
      </c>
      <c r="L79" s="164" t="s">
        <v>1117</v>
      </c>
      <c r="M79" s="164" t="s">
        <v>1117</v>
      </c>
      <c r="N79" s="163">
        <v>2</v>
      </c>
      <c r="O79" s="163">
        <v>4</v>
      </c>
      <c r="P79" s="163">
        <f>N79*O79</f>
        <v>8</v>
      </c>
      <c r="Q79" s="164" t="str">
        <f t="shared" si="13"/>
        <v>Medio</v>
      </c>
      <c r="R79" s="163">
        <v>25</v>
      </c>
      <c r="S79" s="163">
        <f t="shared" ref="S79:S125" si="16">P79*R79</f>
        <v>200</v>
      </c>
      <c r="T79" s="165" t="str">
        <f t="shared" si="15"/>
        <v>II</v>
      </c>
      <c r="U79" s="164" t="str">
        <f t="shared" si="14"/>
        <v>Aceptable con Control Especifico</v>
      </c>
      <c r="V79" s="164"/>
      <c r="W79" s="8"/>
      <c r="X79" s="164" t="str">
        <f t="shared" si="8"/>
        <v>Lesiones o enfermedades con incapacidad laboral temporal; pérdidas económicas leves.</v>
      </c>
      <c r="Y79" s="164" t="s">
        <v>79</v>
      </c>
      <c r="Z79" s="164" t="s">
        <v>1119</v>
      </c>
      <c r="AA79" s="164" t="s">
        <v>1119</v>
      </c>
      <c r="AB79" s="164" t="s">
        <v>1119</v>
      </c>
      <c r="AC79" s="164" t="s">
        <v>1122</v>
      </c>
      <c r="AD79" s="164" t="s">
        <v>1123</v>
      </c>
    </row>
    <row r="80" spans="1:30" ht="132.75" customHeight="1">
      <c r="A80" s="164" t="s">
        <v>613</v>
      </c>
      <c r="B80" s="164" t="s">
        <v>1038</v>
      </c>
      <c r="C80" s="164" t="s">
        <v>704</v>
      </c>
      <c r="D80" s="164" t="s">
        <v>1068</v>
      </c>
      <c r="E80" s="164" t="s">
        <v>1069</v>
      </c>
      <c r="F80" s="163">
        <v>1</v>
      </c>
      <c r="G80" s="165" t="s">
        <v>1608</v>
      </c>
      <c r="H80" s="164" t="s">
        <v>1066</v>
      </c>
      <c r="I80" s="163" t="s">
        <v>88</v>
      </c>
      <c r="J80" s="164" t="s">
        <v>1109</v>
      </c>
      <c r="K80" s="164" t="s">
        <v>1117</v>
      </c>
      <c r="L80" s="164" t="s">
        <v>1117</v>
      </c>
      <c r="M80" s="164" t="s">
        <v>1117</v>
      </c>
      <c r="N80" s="163">
        <v>2</v>
      </c>
      <c r="O80" s="163">
        <v>3</v>
      </c>
      <c r="P80" s="163">
        <f t="shared" ref="P80:P123" si="17">N80*O80</f>
        <v>6</v>
      </c>
      <c r="Q80" s="164" t="str">
        <f t="shared" si="13"/>
        <v>Medio</v>
      </c>
      <c r="R80" s="163">
        <v>25</v>
      </c>
      <c r="S80" s="163">
        <f t="shared" si="16"/>
        <v>150</v>
      </c>
      <c r="T80" s="165" t="str">
        <f t="shared" si="15"/>
        <v>II</v>
      </c>
      <c r="U80" s="164" t="str">
        <f t="shared" si="14"/>
        <v>Aceptable con Control Especifico</v>
      </c>
      <c r="V80" s="164"/>
      <c r="W80" s="8"/>
      <c r="X80" s="164" t="str">
        <f t="shared" si="8"/>
        <v>Lesiones o enfermedades con incapacidad laboral temporal; pérdidas económicas leves.</v>
      </c>
      <c r="Y80" s="164" t="s">
        <v>79</v>
      </c>
      <c r="Z80" s="164" t="s">
        <v>1119</v>
      </c>
      <c r="AA80" s="164" t="s">
        <v>1119</v>
      </c>
      <c r="AB80" s="164" t="s">
        <v>1168</v>
      </c>
      <c r="AC80" s="164" t="s">
        <v>1167</v>
      </c>
      <c r="AD80" s="164" t="s">
        <v>1129</v>
      </c>
    </row>
    <row r="81" spans="1:30" ht="132.75" customHeight="1">
      <c r="A81" s="164" t="s">
        <v>613</v>
      </c>
      <c r="B81" s="164" t="s">
        <v>1038</v>
      </c>
      <c r="C81" s="164" t="s">
        <v>704</v>
      </c>
      <c r="D81" s="164" t="s">
        <v>1068</v>
      </c>
      <c r="E81" s="164" t="s">
        <v>1069</v>
      </c>
      <c r="F81" s="163">
        <v>1</v>
      </c>
      <c r="G81" s="165" t="s">
        <v>1608</v>
      </c>
      <c r="H81" s="164" t="s">
        <v>1067</v>
      </c>
      <c r="I81" s="163" t="s">
        <v>88</v>
      </c>
      <c r="J81" s="164" t="s">
        <v>1111</v>
      </c>
      <c r="K81" s="164" t="s">
        <v>1117</v>
      </c>
      <c r="L81" s="164" t="s">
        <v>1117</v>
      </c>
      <c r="M81" s="164" t="s">
        <v>1117</v>
      </c>
      <c r="N81" s="163">
        <v>2</v>
      </c>
      <c r="O81" s="163">
        <v>3</v>
      </c>
      <c r="P81" s="163">
        <f t="shared" si="17"/>
        <v>6</v>
      </c>
      <c r="Q81" s="164" t="str">
        <f t="shared" si="13"/>
        <v>Medio</v>
      </c>
      <c r="R81" s="163">
        <v>25</v>
      </c>
      <c r="S81" s="163">
        <f t="shared" si="16"/>
        <v>150</v>
      </c>
      <c r="T81" s="165" t="str">
        <f t="shared" si="15"/>
        <v>II</v>
      </c>
      <c r="U81" s="164" t="str">
        <f t="shared" si="14"/>
        <v>Aceptable con Control Especifico</v>
      </c>
      <c r="V81" s="164"/>
      <c r="W81" s="8"/>
      <c r="X81" s="164" t="str">
        <f t="shared" si="8"/>
        <v>Lesiones o enfermedades con incapacidad laboral temporal; pérdidas económicas leves.</v>
      </c>
      <c r="Y81" s="164" t="s">
        <v>79</v>
      </c>
      <c r="Z81" s="164" t="s">
        <v>1119</v>
      </c>
      <c r="AA81" s="164" t="s">
        <v>1119</v>
      </c>
      <c r="AB81" s="164" t="s">
        <v>1168</v>
      </c>
      <c r="AC81" s="164" t="s">
        <v>1167</v>
      </c>
      <c r="AD81" s="164" t="s">
        <v>1129</v>
      </c>
    </row>
    <row r="82" spans="1:30" ht="132.75" customHeight="1">
      <c r="A82" s="164" t="s">
        <v>613</v>
      </c>
      <c r="B82" s="164" t="s">
        <v>1038</v>
      </c>
      <c r="C82" s="164" t="s">
        <v>704</v>
      </c>
      <c r="D82" s="164" t="s">
        <v>1068</v>
      </c>
      <c r="E82" s="164" t="s">
        <v>1069</v>
      </c>
      <c r="F82" s="163">
        <v>1</v>
      </c>
      <c r="G82" s="164" t="s">
        <v>1525</v>
      </c>
      <c r="H82" s="164" t="s">
        <v>528</v>
      </c>
      <c r="I82" s="163" t="s">
        <v>89</v>
      </c>
      <c r="J82" s="164" t="s">
        <v>1100</v>
      </c>
      <c r="K82" s="164" t="s">
        <v>628</v>
      </c>
      <c r="L82" s="164" t="s">
        <v>697</v>
      </c>
      <c r="M82" s="164" t="s">
        <v>702</v>
      </c>
      <c r="N82" s="163">
        <v>2</v>
      </c>
      <c r="O82" s="163">
        <v>1</v>
      </c>
      <c r="P82" s="163">
        <f t="shared" si="17"/>
        <v>2</v>
      </c>
      <c r="Q82" s="164" t="str">
        <f t="shared" si="13"/>
        <v>Bajo</v>
      </c>
      <c r="R82" s="163">
        <v>60</v>
      </c>
      <c r="S82" s="163">
        <f t="shared" si="16"/>
        <v>120</v>
      </c>
      <c r="T82" s="165" t="str">
        <f t="shared" si="15"/>
        <v>III</v>
      </c>
      <c r="U82" s="164" t="str">
        <f t="shared" si="14"/>
        <v>Mejorable</v>
      </c>
      <c r="V82" s="164"/>
      <c r="W82" s="8"/>
      <c r="X82" s="164" t="str">
        <f t="shared" si="8"/>
        <v>Lesiones o enfermedades graves irreparables (Incapacidad permanente parcial o invalidez); pérdidas económicas altas.</v>
      </c>
      <c r="Y82" s="164" t="s">
        <v>79</v>
      </c>
      <c r="Z82" s="164" t="s">
        <v>1119</v>
      </c>
      <c r="AA82" s="164" t="s">
        <v>1119</v>
      </c>
      <c r="AB82" s="164" t="s">
        <v>1153</v>
      </c>
      <c r="AC82" s="164" t="s">
        <v>1154</v>
      </c>
      <c r="AD82" s="164" t="s">
        <v>1119</v>
      </c>
    </row>
    <row r="83" spans="1:30" ht="132.75" customHeight="1">
      <c r="A83" s="164" t="s">
        <v>613</v>
      </c>
      <c r="B83" s="164" t="s">
        <v>1038</v>
      </c>
      <c r="C83" s="164" t="s">
        <v>704</v>
      </c>
      <c r="D83" s="164" t="s">
        <v>1068</v>
      </c>
      <c r="E83" s="164" t="s">
        <v>1069</v>
      </c>
      <c r="F83" s="163">
        <v>1</v>
      </c>
      <c r="G83" s="164" t="s">
        <v>1525</v>
      </c>
      <c r="H83" s="164" t="s">
        <v>537</v>
      </c>
      <c r="I83" s="163" t="s">
        <v>89</v>
      </c>
      <c r="J83" s="164" t="s">
        <v>1101</v>
      </c>
      <c r="K83" s="164" t="s">
        <v>628</v>
      </c>
      <c r="L83" s="164" t="s">
        <v>697</v>
      </c>
      <c r="M83" s="164" t="s">
        <v>702</v>
      </c>
      <c r="N83" s="163">
        <v>6</v>
      </c>
      <c r="O83" s="163">
        <v>1</v>
      </c>
      <c r="P83" s="163">
        <f t="shared" si="17"/>
        <v>6</v>
      </c>
      <c r="Q83" s="164" t="str">
        <f t="shared" si="13"/>
        <v>Medio</v>
      </c>
      <c r="R83" s="163">
        <v>60</v>
      </c>
      <c r="S83" s="163">
        <f t="shared" si="16"/>
        <v>360</v>
      </c>
      <c r="T83" s="165" t="str">
        <f t="shared" si="15"/>
        <v>II</v>
      </c>
      <c r="U83" s="164" t="str">
        <f t="shared" si="14"/>
        <v>Aceptable con Control Especifico</v>
      </c>
      <c r="V83" s="164"/>
      <c r="W83" s="8"/>
      <c r="X83" s="164" t="str">
        <f t="shared" si="8"/>
        <v>Lesiones o enfermedades graves irreparables (Incapacidad permanente parcial o invalidez); pérdidas económicas altas.</v>
      </c>
      <c r="Y83" s="164" t="s">
        <v>79</v>
      </c>
      <c r="Z83" s="164" t="s">
        <v>1119</v>
      </c>
      <c r="AA83" s="164" t="s">
        <v>1119</v>
      </c>
      <c r="AB83" s="164" t="s">
        <v>1153</v>
      </c>
      <c r="AC83" s="164" t="s">
        <v>1154</v>
      </c>
      <c r="AD83" s="164" t="s">
        <v>1119</v>
      </c>
    </row>
    <row r="84" spans="1:30" ht="132.75" customHeight="1">
      <c r="A84" s="164" t="s">
        <v>613</v>
      </c>
      <c r="B84" s="164" t="s">
        <v>1038</v>
      </c>
      <c r="C84" s="164" t="s">
        <v>704</v>
      </c>
      <c r="D84" s="164" t="s">
        <v>1068</v>
      </c>
      <c r="E84" s="164" t="s">
        <v>1069</v>
      </c>
      <c r="F84" s="163">
        <v>1</v>
      </c>
      <c r="G84" s="164" t="s">
        <v>1606</v>
      </c>
      <c r="H84" s="164" t="s">
        <v>1152</v>
      </c>
      <c r="I84" s="163" t="s">
        <v>89</v>
      </c>
      <c r="J84" s="164" t="s">
        <v>1041</v>
      </c>
      <c r="K84" s="164" t="s">
        <v>1117</v>
      </c>
      <c r="L84" s="164" t="s">
        <v>1148</v>
      </c>
      <c r="M84" s="164" t="s">
        <v>1150</v>
      </c>
      <c r="N84" s="163">
        <v>2</v>
      </c>
      <c r="O84" s="163">
        <v>4</v>
      </c>
      <c r="P84" s="163">
        <f t="shared" si="17"/>
        <v>8</v>
      </c>
      <c r="Q84" s="164" t="str">
        <f t="shared" si="13"/>
        <v>Medio</v>
      </c>
      <c r="R84" s="163">
        <v>25</v>
      </c>
      <c r="S84" s="163">
        <f t="shared" si="16"/>
        <v>200</v>
      </c>
      <c r="T84" s="165" t="str">
        <f t="shared" si="15"/>
        <v>II</v>
      </c>
      <c r="U84" s="164" t="str">
        <f t="shared" si="14"/>
        <v>Aceptable con Control Especifico</v>
      </c>
      <c r="V84" s="164"/>
      <c r="W84" s="8"/>
      <c r="X84" s="164" t="str">
        <f t="shared" si="8"/>
        <v>Lesiones o enfermedades con incapacidad laboral temporal; pérdidas económicas leves.</v>
      </c>
      <c r="Y84" s="164" t="s">
        <v>79</v>
      </c>
      <c r="Z84" s="164" t="s">
        <v>1119</v>
      </c>
      <c r="AA84" s="164" t="s">
        <v>1119</v>
      </c>
      <c r="AB84" s="164" t="s">
        <v>1119</v>
      </c>
      <c r="AC84" s="164" t="s">
        <v>1151</v>
      </c>
      <c r="AD84" s="164" t="s">
        <v>1119</v>
      </c>
    </row>
    <row r="85" spans="1:30" ht="132.75" customHeight="1">
      <c r="A85" s="164" t="s">
        <v>613</v>
      </c>
      <c r="B85" s="164" t="s">
        <v>1038</v>
      </c>
      <c r="C85" s="164" t="s">
        <v>704</v>
      </c>
      <c r="D85" s="164" t="s">
        <v>1071</v>
      </c>
      <c r="E85" s="164" t="s">
        <v>1072</v>
      </c>
      <c r="F85" s="163">
        <v>1</v>
      </c>
      <c r="G85" s="164" t="s">
        <v>1605</v>
      </c>
      <c r="H85" s="164" t="s">
        <v>242</v>
      </c>
      <c r="I85" s="163" t="s">
        <v>88</v>
      </c>
      <c r="J85" s="164" t="s">
        <v>1047</v>
      </c>
      <c r="K85" s="164" t="s">
        <v>1117</v>
      </c>
      <c r="L85" s="164" t="s">
        <v>1117</v>
      </c>
      <c r="M85" s="164" t="s">
        <v>1117</v>
      </c>
      <c r="N85" s="163">
        <v>2</v>
      </c>
      <c r="O85" s="163">
        <v>4</v>
      </c>
      <c r="P85" s="163">
        <f t="shared" si="17"/>
        <v>8</v>
      </c>
      <c r="Q85" s="164" t="str">
        <f t="shared" si="13"/>
        <v>Medio</v>
      </c>
      <c r="R85" s="163">
        <v>25</v>
      </c>
      <c r="S85" s="163">
        <f t="shared" si="16"/>
        <v>200</v>
      </c>
      <c r="T85" s="165" t="str">
        <f t="shared" si="15"/>
        <v>II</v>
      </c>
      <c r="U85" s="164" t="str">
        <f t="shared" si="14"/>
        <v>Aceptable con Control Especifico</v>
      </c>
      <c r="V85" s="164"/>
      <c r="W85" s="8"/>
      <c r="X85" s="164" t="str">
        <f t="shared" si="8"/>
        <v>Lesiones o enfermedades con incapacidad laboral temporal; pérdidas económicas leves.</v>
      </c>
      <c r="Y85" s="164" t="s">
        <v>79</v>
      </c>
      <c r="Z85" s="164" t="s">
        <v>1119</v>
      </c>
      <c r="AA85" s="164" t="s">
        <v>1119</v>
      </c>
      <c r="AB85" s="164" t="s">
        <v>1119</v>
      </c>
      <c r="AC85" s="164" t="s">
        <v>1122</v>
      </c>
      <c r="AD85" s="164" t="s">
        <v>1123</v>
      </c>
    </row>
    <row r="86" spans="1:30" ht="132.75" customHeight="1">
      <c r="A86" s="164" t="s">
        <v>613</v>
      </c>
      <c r="B86" s="164" t="s">
        <v>1038</v>
      </c>
      <c r="C86" s="164" t="s">
        <v>704</v>
      </c>
      <c r="D86" s="164" t="s">
        <v>1071</v>
      </c>
      <c r="E86" s="164" t="s">
        <v>1072</v>
      </c>
      <c r="F86" s="163">
        <v>1</v>
      </c>
      <c r="G86" s="164" t="s">
        <v>1605</v>
      </c>
      <c r="H86" s="164" t="s">
        <v>238</v>
      </c>
      <c r="I86" s="163" t="s">
        <v>88</v>
      </c>
      <c r="J86" s="164" t="s">
        <v>1048</v>
      </c>
      <c r="K86" s="164" t="s">
        <v>1117</v>
      </c>
      <c r="L86" s="164" t="s">
        <v>1117</v>
      </c>
      <c r="M86" s="164" t="s">
        <v>1117</v>
      </c>
      <c r="N86" s="163">
        <v>2</v>
      </c>
      <c r="O86" s="163">
        <v>4</v>
      </c>
      <c r="P86" s="163">
        <f t="shared" si="17"/>
        <v>8</v>
      </c>
      <c r="Q86" s="164" t="str">
        <f t="shared" si="13"/>
        <v>Medio</v>
      </c>
      <c r="R86" s="163">
        <v>25</v>
      </c>
      <c r="S86" s="163">
        <f t="shared" si="16"/>
        <v>200</v>
      </c>
      <c r="T86" s="165" t="str">
        <f t="shared" si="15"/>
        <v>II</v>
      </c>
      <c r="U86" s="164" t="str">
        <f t="shared" si="14"/>
        <v>Aceptable con Control Especifico</v>
      </c>
      <c r="V86" s="164"/>
      <c r="W86" s="8"/>
      <c r="X86" s="164" t="str">
        <f t="shared" si="8"/>
        <v>Lesiones o enfermedades con incapacidad laboral temporal; pérdidas económicas leves.</v>
      </c>
      <c r="Y86" s="164" t="s">
        <v>79</v>
      </c>
      <c r="Z86" s="164" t="s">
        <v>1119</v>
      </c>
      <c r="AA86" s="164" t="s">
        <v>1119</v>
      </c>
      <c r="AB86" s="164" t="s">
        <v>1119</v>
      </c>
      <c r="AC86" s="164" t="s">
        <v>1122</v>
      </c>
      <c r="AD86" s="164" t="s">
        <v>1123</v>
      </c>
    </row>
    <row r="87" spans="1:30" ht="132.75" customHeight="1">
      <c r="A87" s="164" t="s">
        <v>613</v>
      </c>
      <c r="B87" s="164" t="s">
        <v>1038</v>
      </c>
      <c r="C87" s="164" t="s">
        <v>704</v>
      </c>
      <c r="D87" s="164" t="s">
        <v>1071</v>
      </c>
      <c r="E87" s="164" t="s">
        <v>1072</v>
      </c>
      <c r="F87" s="163">
        <v>1</v>
      </c>
      <c r="G87" s="164" t="s">
        <v>1605</v>
      </c>
      <c r="H87" s="164" t="s">
        <v>254</v>
      </c>
      <c r="I87" s="163" t="s">
        <v>88</v>
      </c>
      <c r="J87" s="164" t="s">
        <v>1049</v>
      </c>
      <c r="K87" s="164" t="s">
        <v>1117</v>
      </c>
      <c r="L87" s="164" t="s">
        <v>1117</v>
      </c>
      <c r="M87" s="164" t="s">
        <v>1117</v>
      </c>
      <c r="N87" s="163">
        <v>2</v>
      </c>
      <c r="O87" s="163">
        <v>4</v>
      </c>
      <c r="P87" s="163">
        <f t="shared" si="17"/>
        <v>8</v>
      </c>
      <c r="Q87" s="164" t="str">
        <f t="shared" si="13"/>
        <v>Medio</v>
      </c>
      <c r="R87" s="163">
        <v>25</v>
      </c>
      <c r="S87" s="163">
        <f t="shared" si="16"/>
        <v>200</v>
      </c>
      <c r="T87" s="165" t="str">
        <f t="shared" si="15"/>
        <v>II</v>
      </c>
      <c r="U87" s="164" t="str">
        <f t="shared" si="14"/>
        <v>Aceptable con Control Especifico</v>
      </c>
      <c r="V87" s="164"/>
      <c r="W87" s="8"/>
      <c r="X87" s="164" t="str">
        <f t="shared" si="8"/>
        <v>Lesiones o enfermedades con incapacidad laboral temporal; pérdidas económicas leves.</v>
      </c>
      <c r="Y87" s="164" t="s">
        <v>79</v>
      </c>
      <c r="Z87" s="164" t="s">
        <v>1119</v>
      </c>
      <c r="AA87" s="164" t="s">
        <v>1119</v>
      </c>
      <c r="AB87" s="164" t="s">
        <v>1119</v>
      </c>
      <c r="AC87" s="164" t="s">
        <v>1122</v>
      </c>
      <c r="AD87" s="164" t="s">
        <v>1123</v>
      </c>
    </row>
    <row r="88" spans="1:30" ht="132.75" customHeight="1">
      <c r="A88" s="164" t="s">
        <v>613</v>
      </c>
      <c r="B88" s="164" t="s">
        <v>1038</v>
      </c>
      <c r="C88" s="164" t="s">
        <v>704</v>
      </c>
      <c r="D88" s="164" t="s">
        <v>1071</v>
      </c>
      <c r="E88" s="164" t="s">
        <v>1072</v>
      </c>
      <c r="F88" s="163">
        <v>1</v>
      </c>
      <c r="G88" s="164" t="s">
        <v>1606</v>
      </c>
      <c r="H88" s="164" t="s">
        <v>1116</v>
      </c>
      <c r="I88" s="163" t="s">
        <v>89</v>
      </c>
      <c r="J88" s="164" t="s">
        <v>1094</v>
      </c>
      <c r="K88" s="164" t="s">
        <v>1117</v>
      </c>
      <c r="L88" s="164" t="s">
        <v>1117</v>
      </c>
      <c r="M88" s="164" t="s">
        <v>1117</v>
      </c>
      <c r="N88" s="163">
        <v>2</v>
      </c>
      <c r="O88" s="163">
        <v>3</v>
      </c>
      <c r="P88" s="163">
        <f t="shared" si="17"/>
        <v>6</v>
      </c>
      <c r="Q88" s="164" t="str">
        <f t="shared" si="13"/>
        <v>Medio</v>
      </c>
      <c r="R88" s="163">
        <v>25</v>
      </c>
      <c r="S88" s="163">
        <f t="shared" si="16"/>
        <v>150</v>
      </c>
      <c r="T88" s="165" t="str">
        <f t="shared" si="15"/>
        <v>II</v>
      </c>
      <c r="U88" s="164" t="str">
        <f t="shared" si="14"/>
        <v>Aceptable con Control Especifico</v>
      </c>
      <c r="V88" s="164"/>
      <c r="W88" s="8"/>
      <c r="X88" s="164" t="str">
        <f t="shared" si="8"/>
        <v>Lesiones o enfermedades con incapacidad laboral temporal; pérdidas económicas leves.</v>
      </c>
      <c r="Y88" s="164" t="s">
        <v>79</v>
      </c>
      <c r="Z88" s="164" t="s">
        <v>1119</v>
      </c>
      <c r="AA88" s="164" t="s">
        <v>1119</v>
      </c>
      <c r="AB88" s="164" t="s">
        <v>1146</v>
      </c>
      <c r="AC88" s="164" t="s">
        <v>1145</v>
      </c>
      <c r="AD88" s="164" t="s">
        <v>1129</v>
      </c>
    </row>
    <row r="89" spans="1:30" ht="132.75" customHeight="1">
      <c r="A89" s="164" t="s">
        <v>613</v>
      </c>
      <c r="B89" s="164" t="s">
        <v>1038</v>
      </c>
      <c r="C89" s="164" t="s">
        <v>704</v>
      </c>
      <c r="D89" s="164" t="s">
        <v>1071</v>
      </c>
      <c r="E89" s="164" t="s">
        <v>1072</v>
      </c>
      <c r="F89" s="163">
        <v>1</v>
      </c>
      <c r="G89" s="164" t="s">
        <v>1606</v>
      </c>
      <c r="H89" s="164" t="s">
        <v>1029</v>
      </c>
      <c r="I89" s="163" t="s">
        <v>89</v>
      </c>
      <c r="J89" s="164" t="s">
        <v>1042</v>
      </c>
      <c r="K89" s="164" t="s">
        <v>1117</v>
      </c>
      <c r="L89" s="164" t="s">
        <v>1117</v>
      </c>
      <c r="M89" s="164" t="s">
        <v>1117</v>
      </c>
      <c r="N89" s="163">
        <v>2</v>
      </c>
      <c r="O89" s="163">
        <v>4</v>
      </c>
      <c r="P89" s="163">
        <f t="shared" si="17"/>
        <v>8</v>
      </c>
      <c r="Q89" s="164" t="str">
        <f t="shared" si="13"/>
        <v>Medio</v>
      </c>
      <c r="R89" s="163">
        <v>25</v>
      </c>
      <c r="S89" s="163">
        <f t="shared" si="16"/>
        <v>200</v>
      </c>
      <c r="T89" s="165" t="str">
        <f t="shared" si="15"/>
        <v>II</v>
      </c>
      <c r="U89" s="164" t="str">
        <f t="shared" si="14"/>
        <v>Aceptable con Control Especifico</v>
      </c>
      <c r="V89" s="164"/>
      <c r="W89" s="8"/>
      <c r="X89" s="164" t="str">
        <f t="shared" si="8"/>
        <v>Lesiones o enfermedades con incapacidad laboral temporal; pérdidas económicas leves.</v>
      </c>
      <c r="Y89" s="164" t="s">
        <v>79</v>
      </c>
      <c r="Z89" s="164" t="s">
        <v>1119</v>
      </c>
      <c r="AA89" s="164" t="s">
        <v>1119</v>
      </c>
      <c r="AB89" s="164" t="s">
        <v>1331</v>
      </c>
      <c r="AC89" s="164" t="s">
        <v>1332</v>
      </c>
      <c r="AD89" s="164" t="s">
        <v>1119</v>
      </c>
    </row>
    <row r="90" spans="1:30" ht="132.75" customHeight="1">
      <c r="A90" s="164" t="s">
        <v>613</v>
      </c>
      <c r="B90" s="164" t="s">
        <v>1038</v>
      </c>
      <c r="C90" s="164" t="s">
        <v>704</v>
      </c>
      <c r="D90" s="164" t="s">
        <v>1071</v>
      </c>
      <c r="E90" s="164" t="s">
        <v>1072</v>
      </c>
      <c r="F90" s="163">
        <v>1</v>
      </c>
      <c r="G90" s="209" t="s">
        <v>1542</v>
      </c>
      <c r="H90" s="207" t="s">
        <v>1531</v>
      </c>
      <c r="I90" s="208" t="s">
        <v>89</v>
      </c>
      <c r="J90" s="207" t="s">
        <v>1530</v>
      </c>
      <c r="K90" s="207" t="s">
        <v>1192</v>
      </c>
      <c r="L90" s="207" t="s">
        <v>1193</v>
      </c>
      <c r="M90" s="164" t="s">
        <v>690</v>
      </c>
      <c r="N90" s="163">
        <v>6</v>
      </c>
      <c r="O90" s="163">
        <v>1</v>
      </c>
      <c r="P90" s="163">
        <f>N90*O90</f>
        <v>6</v>
      </c>
      <c r="Q90" s="164" t="str">
        <f t="shared" si="13"/>
        <v>Medio</v>
      </c>
      <c r="R90" s="163">
        <v>60</v>
      </c>
      <c r="S90" s="163">
        <f>P90*R90</f>
        <v>360</v>
      </c>
      <c r="T90" s="165" t="str">
        <f>IF(AND(S90&gt;=600,S90&lt;=4000),"I",IF(AND(S90&gt;=150,S90&lt;=500),"II",IF(AND(S90&gt;=40,S90&lt;=120),"III",IF(AND(S90&gt;=0,S90&lt;=39),"IV"))))</f>
        <v>II</v>
      </c>
      <c r="U90" s="164" t="str">
        <f t="shared" si="14"/>
        <v>Aceptable con Control Especifico</v>
      </c>
      <c r="V90" s="207" t="s">
        <v>1546</v>
      </c>
      <c r="W90" s="8"/>
      <c r="X90" s="207" t="str">
        <f>IF(R90=100,"Posible muerte, situación crítica o catastrófica; pérdidas económicas muy altas.",IF(R90=60,"Lesiones o enfermedades graves irreparables (Incapacidad permanente parcial o invalidez); pérdidas económicas altas.",IF(R90=25,"Lesiones o enfermedades con incapacidad laboral temporal; pérdidas económicas leves.",IF(R90=10,"Lesiones o enfermedades que no requieren incapacidad; pérdidas económicas mínimas.","ERROR"))))</f>
        <v>Lesiones o enfermedades graves irreparables (Incapacidad permanente parcial o invalidez); pérdidas económicas altas.</v>
      </c>
      <c r="Y90" s="207" t="s">
        <v>79</v>
      </c>
      <c r="Z90" s="207" t="s">
        <v>1119</v>
      </c>
      <c r="AA90" s="207" t="s">
        <v>1119</v>
      </c>
      <c r="AB90" s="207" t="s">
        <v>1532</v>
      </c>
      <c r="AC90" s="207" t="s">
        <v>1533</v>
      </c>
      <c r="AD90" s="207" t="s">
        <v>1156</v>
      </c>
    </row>
    <row r="91" spans="1:30" ht="132.75" customHeight="1">
      <c r="A91" s="164" t="s">
        <v>613</v>
      </c>
      <c r="B91" s="164" t="s">
        <v>1038</v>
      </c>
      <c r="C91" s="164" t="s">
        <v>704</v>
      </c>
      <c r="D91" s="164" t="s">
        <v>1071</v>
      </c>
      <c r="E91" s="164" t="s">
        <v>1072</v>
      </c>
      <c r="F91" s="163">
        <v>1</v>
      </c>
      <c r="G91" s="164" t="s">
        <v>1606</v>
      </c>
      <c r="H91" s="164" t="s">
        <v>1030</v>
      </c>
      <c r="I91" s="163" t="s">
        <v>89</v>
      </c>
      <c r="J91" s="164" t="s">
        <v>1043</v>
      </c>
      <c r="K91" s="164" t="s">
        <v>1117</v>
      </c>
      <c r="L91" s="164" t="s">
        <v>1117</v>
      </c>
      <c r="M91" s="164" t="s">
        <v>1117</v>
      </c>
      <c r="N91" s="163">
        <v>2</v>
      </c>
      <c r="O91" s="163">
        <v>2</v>
      </c>
      <c r="P91" s="163">
        <f t="shared" si="17"/>
        <v>4</v>
      </c>
      <c r="Q91" s="164" t="str">
        <f t="shared" si="13"/>
        <v>Bajo</v>
      </c>
      <c r="R91" s="163">
        <v>25</v>
      </c>
      <c r="S91" s="163">
        <f t="shared" si="16"/>
        <v>100</v>
      </c>
      <c r="T91" s="165" t="str">
        <f t="shared" si="15"/>
        <v>III</v>
      </c>
      <c r="U91" s="164" t="str">
        <f t="shared" si="14"/>
        <v>Mejorable</v>
      </c>
      <c r="V91" s="164"/>
      <c r="W91" s="8"/>
      <c r="X91" s="164" t="str">
        <f t="shared" ref="X91:X123" si="18">IF(R91=100,"Posible muerte, situación crítica o catastrófica; pérdidas económicas muy altas.",IF(R91=60,"Lesiones o enfermedades graves irreparables (Incapacidad permanente parcial o invalidez); pérdidas económicas altas.",IF(R91=25,"Lesiones o enfermedades con incapacidad laboral temporal; pérdidas económicas leves.",IF(R91=10,"Lesiones o enfermedades que no requieren incapacidad; pérdidas económicas mínimas."))))</f>
        <v>Lesiones o enfermedades con incapacidad laboral temporal; pérdidas económicas leves.</v>
      </c>
      <c r="Y91" s="164" t="s">
        <v>79</v>
      </c>
      <c r="Z91" s="164" t="s">
        <v>1119</v>
      </c>
      <c r="AA91" s="164" t="s">
        <v>1138</v>
      </c>
      <c r="AB91" s="164" t="s">
        <v>1139</v>
      </c>
      <c r="AC91" s="164" t="s">
        <v>1137</v>
      </c>
      <c r="AD91" s="164" t="s">
        <v>1119</v>
      </c>
    </row>
    <row r="92" spans="1:30" ht="132.75" customHeight="1">
      <c r="A92" s="164" t="s">
        <v>613</v>
      </c>
      <c r="B92" s="164" t="s">
        <v>1038</v>
      </c>
      <c r="C92" s="164" t="s">
        <v>704</v>
      </c>
      <c r="D92" s="164" t="s">
        <v>1071</v>
      </c>
      <c r="E92" s="164" t="s">
        <v>1072</v>
      </c>
      <c r="F92" s="163">
        <v>1</v>
      </c>
      <c r="G92" s="164" t="s">
        <v>1606</v>
      </c>
      <c r="H92" s="164" t="s">
        <v>1065</v>
      </c>
      <c r="I92" s="163" t="s">
        <v>89</v>
      </c>
      <c r="J92" s="164" t="s">
        <v>1097</v>
      </c>
      <c r="K92" s="164" t="s">
        <v>1117</v>
      </c>
      <c r="L92" s="164" t="s">
        <v>1117</v>
      </c>
      <c r="M92" s="164" t="s">
        <v>1117</v>
      </c>
      <c r="N92" s="163">
        <v>2</v>
      </c>
      <c r="O92" s="163">
        <v>3</v>
      </c>
      <c r="P92" s="163">
        <f t="shared" si="17"/>
        <v>6</v>
      </c>
      <c r="Q92" s="164" t="str">
        <f t="shared" si="13"/>
        <v>Medio</v>
      </c>
      <c r="R92" s="163">
        <v>25</v>
      </c>
      <c r="S92" s="163">
        <f t="shared" si="16"/>
        <v>150</v>
      </c>
      <c r="T92" s="165" t="str">
        <f t="shared" si="15"/>
        <v>II</v>
      </c>
      <c r="U92" s="164" t="str">
        <f t="shared" si="14"/>
        <v>Aceptable con Control Especifico</v>
      </c>
      <c r="V92" s="164"/>
      <c r="W92" s="8"/>
      <c r="X92" s="164" t="str">
        <f t="shared" si="18"/>
        <v>Lesiones o enfermedades con incapacidad laboral temporal; pérdidas económicas leves.</v>
      </c>
      <c r="Y92" s="164" t="s">
        <v>79</v>
      </c>
      <c r="Z92" s="164" t="s">
        <v>1119</v>
      </c>
      <c r="AA92" s="164" t="s">
        <v>1119</v>
      </c>
      <c r="AB92" s="164" t="s">
        <v>1153</v>
      </c>
      <c r="AC92" s="164" t="s">
        <v>1154</v>
      </c>
      <c r="AD92" s="164" t="s">
        <v>1119</v>
      </c>
    </row>
    <row r="93" spans="1:30" ht="132.75" customHeight="1">
      <c r="A93" s="164" t="s">
        <v>613</v>
      </c>
      <c r="B93" s="164" t="s">
        <v>1038</v>
      </c>
      <c r="C93" s="164" t="s">
        <v>704</v>
      </c>
      <c r="D93" s="164" t="s">
        <v>1071</v>
      </c>
      <c r="E93" s="164" t="s">
        <v>1072</v>
      </c>
      <c r="F93" s="163">
        <v>1</v>
      </c>
      <c r="G93" s="209" t="s">
        <v>1382</v>
      </c>
      <c r="H93" s="207" t="s">
        <v>867</v>
      </c>
      <c r="I93" s="208" t="s">
        <v>89</v>
      </c>
      <c r="J93" s="207" t="s">
        <v>879</v>
      </c>
      <c r="K93" s="207" t="s">
        <v>874</v>
      </c>
      <c r="L93" s="207" t="s">
        <v>1117</v>
      </c>
      <c r="M93" s="164" t="s">
        <v>871</v>
      </c>
      <c r="N93" s="163">
        <v>2</v>
      </c>
      <c r="O93" s="163">
        <v>3</v>
      </c>
      <c r="P93" s="163">
        <f>+N93*O93</f>
        <v>6</v>
      </c>
      <c r="Q93" s="164" t="str">
        <f>IF(AND(P93&gt;=0,P93&lt;=4),"Bajo",IF(AND(P93&gt;=6,P93&lt;=8),"Medio",IF(AND(P93&gt;=10,P93&lt;=20),"Alto",IF(AND(P93&gt;=24,P93&lt;=40),"Muy alto"))))</f>
        <v>Medio</v>
      </c>
      <c r="R93" s="163">
        <v>25</v>
      </c>
      <c r="S93" s="163">
        <f>+P93*R93</f>
        <v>150</v>
      </c>
      <c r="T93" s="165" t="str">
        <f>IF(AND(S93&gt;=600,S93&lt;=4000),"I",IF(AND(S93&gt;=150,S93&lt;=500),"II",IF(AND(S93&gt;=40,S93&lt;=120),"III",IF(AND(S93&gt;=0,S93&lt;=39),"IV"))))</f>
        <v>II</v>
      </c>
      <c r="U93" s="164" t="str">
        <f t="shared" si="14"/>
        <v>Aceptable con Control Especifico</v>
      </c>
      <c r="V93" s="207"/>
      <c r="W93" s="222"/>
      <c r="X93" s="207" t="str">
        <f t="shared" si="18"/>
        <v>Lesiones o enfermedades con incapacidad laboral temporal; pérdidas económicas leves.</v>
      </c>
      <c r="Y93" s="207" t="s">
        <v>79</v>
      </c>
      <c r="Z93" s="207" t="s">
        <v>1156</v>
      </c>
      <c r="AA93" s="207" t="s">
        <v>1156</v>
      </c>
      <c r="AB93" s="207" t="s">
        <v>1349</v>
      </c>
      <c r="AC93" s="207" t="s">
        <v>1350</v>
      </c>
      <c r="AD93" s="207" t="s">
        <v>1352</v>
      </c>
    </row>
    <row r="94" spans="1:30" ht="132.75" customHeight="1">
      <c r="A94" s="164" t="s">
        <v>613</v>
      </c>
      <c r="B94" s="164" t="s">
        <v>1038</v>
      </c>
      <c r="C94" s="164" t="s">
        <v>704</v>
      </c>
      <c r="D94" s="164" t="s">
        <v>1071</v>
      </c>
      <c r="E94" s="164" t="s">
        <v>1072</v>
      </c>
      <c r="F94" s="163">
        <v>1</v>
      </c>
      <c r="G94" s="211" t="s">
        <v>1458</v>
      </c>
      <c r="H94" s="164" t="s">
        <v>1031</v>
      </c>
      <c r="I94" s="163" t="s">
        <v>88</v>
      </c>
      <c r="J94" s="164" t="s">
        <v>1044</v>
      </c>
      <c r="K94" s="164" t="s">
        <v>1117</v>
      </c>
      <c r="L94" s="164" t="s">
        <v>1117</v>
      </c>
      <c r="M94" s="211" t="s">
        <v>1595</v>
      </c>
      <c r="N94" s="163">
        <v>2</v>
      </c>
      <c r="O94" s="163">
        <v>3</v>
      </c>
      <c r="P94" s="163">
        <f t="shared" si="17"/>
        <v>6</v>
      </c>
      <c r="Q94" s="164" t="str">
        <f t="shared" si="13"/>
        <v>Medio</v>
      </c>
      <c r="R94" s="163">
        <v>25</v>
      </c>
      <c r="S94" s="163">
        <f t="shared" si="16"/>
        <v>150</v>
      </c>
      <c r="T94" s="165" t="str">
        <f t="shared" si="15"/>
        <v>II</v>
      </c>
      <c r="U94" s="164" t="str">
        <f t="shared" si="14"/>
        <v>Aceptable con Control Especifico</v>
      </c>
      <c r="V94" s="164"/>
      <c r="W94" s="8"/>
      <c r="X94" s="164" t="str">
        <f t="shared" si="18"/>
        <v>Lesiones o enfermedades con incapacidad laboral temporal; pérdidas económicas leves.</v>
      </c>
      <c r="Y94" s="164" t="s">
        <v>79</v>
      </c>
      <c r="Z94" s="164" t="s">
        <v>1156</v>
      </c>
      <c r="AA94" s="164" t="s">
        <v>1156</v>
      </c>
      <c r="AB94" s="164" t="s">
        <v>1156</v>
      </c>
      <c r="AC94" s="164" t="s">
        <v>1164</v>
      </c>
      <c r="AD94" s="164" t="s">
        <v>1156</v>
      </c>
    </row>
    <row r="95" spans="1:30" ht="132.75" customHeight="1">
      <c r="A95" s="164" t="s">
        <v>613</v>
      </c>
      <c r="B95" s="164" t="s">
        <v>1038</v>
      </c>
      <c r="C95" s="164" t="s">
        <v>704</v>
      </c>
      <c r="D95" s="164" t="s">
        <v>1071</v>
      </c>
      <c r="E95" s="164" t="s">
        <v>1072</v>
      </c>
      <c r="F95" s="163">
        <v>1</v>
      </c>
      <c r="G95" s="211" t="s">
        <v>1459</v>
      </c>
      <c r="H95" s="164" t="s">
        <v>1032</v>
      </c>
      <c r="I95" s="163" t="s">
        <v>88</v>
      </c>
      <c r="J95" s="164" t="s">
        <v>1044</v>
      </c>
      <c r="K95" s="164" t="s">
        <v>1117</v>
      </c>
      <c r="L95" s="164" t="s">
        <v>1117</v>
      </c>
      <c r="M95" s="211" t="s">
        <v>1595</v>
      </c>
      <c r="N95" s="163">
        <v>2</v>
      </c>
      <c r="O95" s="163">
        <v>3</v>
      </c>
      <c r="P95" s="163">
        <f t="shared" si="17"/>
        <v>6</v>
      </c>
      <c r="Q95" s="164" t="str">
        <f t="shared" si="13"/>
        <v>Medio</v>
      </c>
      <c r="R95" s="163">
        <v>25</v>
      </c>
      <c r="S95" s="163">
        <f t="shared" si="16"/>
        <v>150</v>
      </c>
      <c r="T95" s="165" t="str">
        <f t="shared" si="15"/>
        <v>II</v>
      </c>
      <c r="U95" s="164" t="str">
        <f t="shared" si="14"/>
        <v>Aceptable con Control Especifico</v>
      </c>
      <c r="V95" s="164"/>
      <c r="W95" s="8"/>
      <c r="X95" s="164" t="str">
        <f t="shared" si="18"/>
        <v>Lesiones o enfermedades con incapacidad laboral temporal; pérdidas económicas leves.</v>
      </c>
      <c r="Y95" s="164" t="s">
        <v>79</v>
      </c>
      <c r="Z95" s="164" t="s">
        <v>1156</v>
      </c>
      <c r="AA95" s="164" t="s">
        <v>1156</v>
      </c>
      <c r="AB95" s="164" t="s">
        <v>1156</v>
      </c>
      <c r="AC95" s="164" t="s">
        <v>1164</v>
      </c>
      <c r="AD95" s="164" t="s">
        <v>1156</v>
      </c>
    </row>
    <row r="96" spans="1:30" ht="132.75" customHeight="1">
      <c r="A96" s="164" t="s">
        <v>613</v>
      </c>
      <c r="B96" s="164" t="s">
        <v>1038</v>
      </c>
      <c r="C96" s="164" t="s">
        <v>704</v>
      </c>
      <c r="D96" s="164" t="s">
        <v>1071</v>
      </c>
      <c r="E96" s="164" t="s">
        <v>1072</v>
      </c>
      <c r="F96" s="163">
        <v>1</v>
      </c>
      <c r="G96" s="211" t="s">
        <v>1460</v>
      </c>
      <c r="H96" s="164" t="s">
        <v>1033</v>
      </c>
      <c r="I96" s="163" t="s">
        <v>88</v>
      </c>
      <c r="J96" s="164" t="s">
        <v>1044</v>
      </c>
      <c r="K96" s="164" t="s">
        <v>1117</v>
      </c>
      <c r="L96" s="164" t="s">
        <v>1117</v>
      </c>
      <c r="M96" s="211" t="s">
        <v>1595</v>
      </c>
      <c r="N96" s="163">
        <v>2</v>
      </c>
      <c r="O96" s="163">
        <v>3</v>
      </c>
      <c r="P96" s="163">
        <f t="shared" si="17"/>
        <v>6</v>
      </c>
      <c r="Q96" s="164" t="str">
        <f t="shared" si="13"/>
        <v>Medio</v>
      </c>
      <c r="R96" s="163">
        <v>25</v>
      </c>
      <c r="S96" s="163">
        <f t="shared" si="16"/>
        <v>150</v>
      </c>
      <c r="T96" s="165" t="str">
        <f t="shared" si="15"/>
        <v>II</v>
      </c>
      <c r="U96" s="164" t="str">
        <f t="shared" si="14"/>
        <v>Aceptable con Control Especifico</v>
      </c>
      <c r="V96" s="164"/>
      <c r="W96" s="8"/>
      <c r="X96" s="164" t="str">
        <f t="shared" si="18"/>
        <v>Lesiones o enfermedades con incapacidad laboral temporal; pérdidas económicas leves.</v>
      </c>
      <c r="Y96" s="164" t="s">
        <v>79</v>
      </c>
      <c r="Z96" s="164" t="s">
        <v>1156</v>
      </c>
      <c r="AA96" s="164" t="s">
        <v>1156</v>
      </c>
      <c r="AB96" s="164" t="s">
        <v>1156</v>
      </c>
      <c r="AC96" s="164" t="s">
        <v>1164</v>
      </c>
      <c r="AD96" s="164" t="s">
        <v>1156</v>
      </c>
    </row>
    <row r="97" spans="1:30" ht="132.75" customHeight="1">
      <c r="A97" s="164" t="s">
        <v>613</v>
      </c>
      <c r="B97" s="164" t="s">
        <v>1038</v>
      </c>
      <c r="C97" s="164" t="s">
        <v>704</v>
      </c>
      <c r="D97" s="164" t="s">
        <v>1071</v>
      </c>
      <c r="E97" s="164" t="s">
        <v>1072</v>
      </c>
      <c r="F97" s="163">
        <v>1</v>
      </c>
      <c r="G97" s="211" t="s">
        <v>1461</v>
      </c>
      <c r="H97" s="164" t="s">
        <v>1034</v>
      </c>
      <c r="I97" s="163" t="s">
        <v>88</v>
      </c>
      <c r="J97" s="164" t="s">
        <v>1044</v>
      </c>
      <c r="K97" s="164" t="s">
        <v>1117</v>
      </c>
      <c r="L97" s="164" t="s">
        <v>1117</v>
      </c>
      <c r="M97" s="211" t="s">
        <v>1595</v>
      </c>
      <c r="N97" s="163">
        <v>2</v>
      </c>
      <c r="O97" s="163">
        <v>3</v>
      </c>
      <c r="P97" s="163">
        <f t="shared" si="17"/>
        <v>6</v>
      </c>
      <c r="Q97" s="164" t="str">
        <f t="shared" si="13"/>
        <v>Medio</v>
      </c>
      <c r="R97" s="163">
        <v>25</v>
      </c>
      <c r="S97" s="163">
        <f t="shared" si="16"/>
        <v>150</v>
      </c>
      <c r="T97" s="165" t="str">
        <f t="shared" si="15"/>
        <v>II</v>
      </c>
      <c r="U97" s="164" t="str">
        <f t="shared" si="14"/>
        <v>Aceptable con Control Especifico</v>
      </c>
      <c r="V97" s="164"/>
      <c r="W97" s="8"/>
      <c r="X97" s="164" t="str">
        <f t="shared" si="18"/>
        <v>Lesiones o enfermedades con incapacidad laboral temporal; pérdidas económicas leves.</v>
      </c>
      <c r="Y97" s="164" t="s">
        <v>79</v>
      </c>
      <c r="Z97" s="164" t="s">
        <v>1156</v>
      </c>
      <c r="AA97" s="164" t="s">
        <v>1156</v>
      </c>
      <c r="AB97" s="164" t="s">
        <v>1156</v>
      </c>
      <c r="AC97" s="164" t="s">
        <v>1164</v>
      </c>
      <c r="AD97" s="164" t="s">
        <v>1156</v>
      </c>
    </row>
    <row r="98" spans="1:30" ht="132.75" customHeight="1">
      <c r="A98" s="164" t="s">
        <v>613</v>
      </c>
      <c r="B98" s="164" t="s">
        <v>1038</v>
      </c>
      <c r="C98" s="164" t="s">
        <v>704</v>
      </c>
      <c r="D98" s="164" t="s">
        <v>1071</v>
      </c>
      <c r="E98" s="164" t="s">
        <v>1072</v>
      </c>
      <c r="F98" s="163">
        <v>1</v>
      </c>
      <c r="G98" s="211" t="s">
        <v>1462</v>
      </c>
      <c r="H98" s="164" t="s">
        <v>1035</v>
      </c>
      <c r="I98" s="163" t="s">
        <v>88</v>
      </c>
      <c r="J98" s="164" t="s">
        <v>1044</v>
      </c>
      <c r="K98" s="164" t="s">
        <v>1117</v>
      </c>
      <c r="L98" s="164" t="s">
        <v>1117</v>
      </c>
      <c r="M98" s="211" t="s">
        <v>1595</v>
      </c>
      <c r="N98" s="163">
        <v>2</v>
      </c>
      <c r="O98" s="163">
        <v>3</v>
      </c>
      <c r="P98" s="163">
        <f t="shared" si="17"/>
        <v>6</v>
      </c>
      <c r="Q98" s="164" t="str">
        <f t="shared" si="13"/>
        <v>Medio</v>
      </c>
      <c r="R98" s="163">
        <v>25</v>
      </c>
      <c r="S98" s="163">
        <f t="shared" si="16"/>
        <v>150</v>
      </c>
      <c r="T98" s="165" t="str">
        <f t="shared" si="15"/>
        <v>II</v>
      </c>
      <c r="U98" s="164" t="str">
        <f t="shared" si="14"/>
        <v>Aceptable con Control Especifico</v>
      </c>
      <c r="V98" s="164"/>
      <c r="W98" s="8"/>
      <c r="X98" s="164" t="str">
        <f t="shared" si="18"/>
        <v>Lesiones o enfermedades con incapacidad laboral temporal; pérdidas económicas leves.</v>
      </c>
      <c r="Y98" s="164" t="s">
        <v>79</v>
      </c>
      <c r="Z98" s="164" t="s">
        <v>1156</v>
      </c>
      <c r="AA98" s="164" t="s">
        <v>1156</v>
      </c>
      <c r="AB98" s="164" t="s">
        <v>1156</v>
      </c>
      <c r="AC98" s="164" t="s">
        <v>1164</v>
      </c>
      <c r="AD98" s="164" t="s">
        <v>1156</v>
      </c>
    </row>
    <row r="99" spans="1:30" ht="132.75" customHeight="1">
      <c r="A99" s="164" t="s">
        <v>613</v>
      </c>
      <c r="B99" s="164" t="s">
        <v>1038</v>
      </c>
      <c r="C99" s="164" t="s">
        <v>704</v>
      </c>
      <c r="D99" s="164" t="s">
        <v>1071</v>
      </c>
      <c r="E99" s="164" t="s">
        <v>1072</v>
      </c>
      <c r="F99" s="163">
        <v>1</v>
      </c>
      <c r="G99" s="211" t="s">
        <v>1463</v>
      </c>
      <c r="H99" s="164" t="s">
        <v>1036</v>
      </c>
      <c r="I99" s="163" t="s">
        <v>88</v>
      </c>
      <c r="J99" s="164" t="s">
        <v>1044</v>
      </c>
      <c r="K99" s="164" t="s">
        <v>1117</v>
      </c>
      <c r="L99" s="164" t="s">
        <v>1117</v>
      </c>
      <c r="M99" s="211" t="s">
        <v>1595</v>
      </c>
      <c r="N99" s="163">
        <v>2</v>
      </c>
      <c r="O99" s="163">
        <v>3</v>
      </c>
      <c r="P99" s="163">
        <f t="shared" si="17"/>
        <v>6</v>
      </c>
      <c r="Q99" s="164" t="str">
        <f t="shared" si="13"/>
        <v>Medio</v>
      </c>
      <c r="R99" s="163">
        <v>25</v>
      </c>
      <c r="S99" s="163">
        <f t="shared" si="16"/>
        <v>150</v>
      </c>
      <c r="T99" s="165" t="str">
        <f t="shared" si="15"/>
        <v>II</v>
      </c>
      <c r="U99" s="164" t="str">
        <f t="shared" si="14"/>
        <v>Aceptable con Control Especifico</v>
      </c>
      <c r="V99" s="164"/>
      <c r="W99" s="8"/>
      <c r="X99" s="164" t="str">
        <f t="shared" si="18"/>
        <v>Lesiones o enfermedades con incapacidad laboral temporal; pérdidas económicas leves.</v>
      </c>
      <c r="Y99" s="164" t="s">
        <v>79</v>
      </c>
      <c r="Z99" s="164" t="s">
        <v>1156</v>
      </c>
      <c r="AA99" s="164" t="s">
        <v>1156</v>
      </c>
      <c r="AB99" s="164" t="s">
        <v>1156</v>
      </c>
      <c r="AC99" s="164" t="s">
        <v>1164</v>
      </c>
      <c r="AD99" s="164" t="s">
        <v>1156</v>
      </c>
    </row>
    <row r="100" spans="1:30" ht="132.75" customHeight="1">
      <c r="A100" s="164" t="s">
        <v>613</v>
      </c>
      <c r="B100" s="164" t="s">
        <v>1038</v>
      </c>
      <c r="C100" s="164" t="s">
        <v>704</v>
      </c>
      <c r="D100" s="164" t="s">
        <v>1071</v>
      </c>
      <c r="E100" s="164" t="s">
        <v>1072</v>
      </c>
      <c r="F100" s="163">
        <v>1</v>
      </c>
      <c r="G100" s="164" t="s">
        <v>1603</v>
      </c>
      <c r="H100" s="164" t="s">
        <v>1051</v>
      </c>
      <c r="I100" s="163" t="s">
        <v>88</v>
      </c>
      <c r="J100" s="164" t="s">
        <v>1045</v>
      </c>
      <c r="K100" s="164" t="s">
        <v>1117</v>
      </c>
      <c r="L100" s="164" t="s">
        <v>1117</v>
      </c>
      <c r="M100" s="164" t="s">
        <v>1117</v>
      </c>
      <c r="N100" s="163">
        <v>2</v>
      </c>
      <c r="O100" s="163">
        <v>4</v>
      </c>
      <c r="P100" s="163">
        <f t="shared" si="17"/>
        <v>8</v>
      </c>
      <c r="Q100" s="164" t="str">
        <f t="shared" si="13"/>
        <v>Medio</v>
      </c>
      <c r="R100" s="163">
        <v>25</v>
      </c>
      <c r="S100" s="163">
        <f t="shared" si="16"/>
        <v>200</v>
      </c>
      <c r="T100" s="165" t="str">
        <f t="shared" si="15"/>
        <v>II</v>
      </c>
      <c r="U100" s="164" t="str">
        <f t="shared" si="14"/>
        <v>Aceptable con Control Especifico</v>
      </c>
      <c r="V100" s="164"/>
      <c r="W100" s="8"/>
      <c r="X100" s="164" t="str">
        <f t="shared" si="18"/>
        <v>Lesiones o enfermedades con incapacidad laboral temporal; pérdidas económicas leves.</v>
      </c>
      <c r="Y100" s="164" t="s">
        <v>79</v>
      </c>
      <c r="Z100" s="164" t="s">
        <v>1119</v>
      </c>
      <c r="AA100" s="164" t="s">
        <v>1119</v>
      </c>
      <c r="AB100" s="164" t="s">
        <v>1119</v>
      </c>
      <c r="AC100" s="164" t="s">
        <v>1135</v>
      </c>
      <c r="AD100" s="164" t="s">
        <v>1119</v>
      </c>
    </row>
    <row r="101" spans="1:30" ht="132.75" customHeight="1">
      <c r="A101" s="164" t="s">
        <v>613</v>
      </c>
      <c r="B101" s="164" t="s">
        <v>1038</v>
      </c>
      <c r="C101" s="164" t="s">
        <v>704</v>
      </c>
      <c r="D101" s="164" t="s">
        <v>1071</v>
      </c>
      <c r="E101" s="164" t="s">
        <v>1072</v>
      </c>
      <c r="F101" s="163">
        <v>1</v>
      </c>
      <c r="G101" s="164" t="s">
        <v>1603</v>
      </c>
      <c r="H101" s="164" t="s">
        <v>1055</v>
      </c>
      <c r="I101" s="163" t="s">
        <v>88</v>
      </c>
      <c r="J101" s="164" t="s">
        <v>1084</v>
      </c>
      <c r="K101" s="164" t="s">
        <v>1117</v>
      </c>
      <c r="L101" s="164" t="s">
        <v>1117</v>
      </c>
      <c r="M101" s="164" t="s">
        <v>1117</v>
      </c>
      <c r="N101" s="163">
        <v>2</v>
      </c>
      <c r="O101" s="163">
        <v>3</v>
      </c>
      <c r="P101" s="163">
        <f t="shared" si="17"/>
        <v>6</v>
      </c>
      <c r="Q101" s="164" t="str">
        <f t="shared" si="13"/>
        <v>Medio</v>
      </c>
      <c r="R101" s="163">
        <v>25</v>
      </c>
      <c r="S101" s="163">
        <f t="shared" si="16"/>
        <v>150</v>
      </c>
      <c r="T101" s="165" t="str">
        <f t="shared" si="15"/>
        <v>II</v>
      </c>
      <c r="U101" s="164" t="str">
        <f t="shared" si="14"/>
        <v>Aceptable con Control Especifico</v>
      </c>
      <c r="V101" s="164"/>
      <c r="W101" s="8"/>
      <c r="X101" s="164" t="str">
        <f t="shared" si="18"/>
        <v>Lesiones o enfermedades con incapacidad laboral temporal; pérdidas económicas leves.</v>
      </c>
      <c r="Y101" s="164" t="s">
        <v>79</v>
      </c>
      <c r="Z101" s="164" t="s">
        <v>1119</v>
      </c>
      <c r="AA101" s="164" t="s">
        <v>1119</v>
      </c>
      <c r="AB101" s="164" t="s">
        <v>1119</v>
      </c>
      <c r="AC101" s="164" t="s">
        <v>1130</v>
      </c>
      <c r="AD101" s="164" t="s">
        <v>1128</v>
      </c>
    </row>
    <row r="102" spans="1:30" ht="132.75" customHeight="1">
      <c r="A102" s="164" t="s">
        <v>613</v>
      </c>
      <c r="B102" s="164" t="s">
        <v>1038</v>
      </c>
      <c r="C102" s="164" t="s">
        <v>704</v>
      </c>
      <c r="D102" s="164" t="s">
        <v>1071</v>
      </c>
      <c r="E102" s="164" t="s">
        <v>1072</v>
      </c>
      <c r="F102" s="163">
        <v>1</v>
      </c>
      <c r="G102" s="164" t="s">
        <v>1604</v>
      </c>
      <c r="H102" s="164" t="s">
        <v>1058</v>
      </c>
      <c r="I102" s="163" t="s">
        <v>88</v>
      </c>
      <c r="J102" s="164" t="s">
        <v>1103</v>
      </c>
      <c r="K102" s="164" t="s">
        <v>1117</v>
      </c>
      <c r="L102" s="164" t="s">
        <v>1117</v>
      </c>
      <c r="M102" s="164" t="s">
        <v>1117</v>
      </c>
      <c r="N102" s="163">
        <v>2</v>
      </c>
      <c r="O102" s="163">
        <v>2</v>
      </c>
      <c r="P102" s="163">
        <f t="shared" si="17"/>
        <v>4</v>
      </c>
      <c r="Q102" s="164" t="str">
        <f t="shared" si="13"/>
        <v>Bajo</v>
      </c>
      <c r="R102" s="163">
        <v>25</v>
      </c>
      <c r="S102" s="163">
        <f t="shared" si="16"/>
        <v>100</v>
      </c>
      <c r="T102" s="165" t="str">
        <f t="shared" si="15"/>
        <v>III</v>
      </c>
      <c r="U102" s="164" t="str">
        <f t="shared" si="14"/>
        <v>Mejorable</v>
      </c>
      <c r="V102" s="164"/>
      <c r="W102" s="8"/>
      <c r="X102" s="164" t="str">
        <f t="shared" si="18"/>
        <v>Lesiones o enfermedades con incapacidad laboral temporal; pérdidas económicas leves.</v>
      </c>
      <c r="Y102" s="164" t="s">
        <v>79</v>
      </c>
      <c r="Z102" s="164" t="s">
        <v>1119</v>
      </c>
      <c r="AA102" s="164" t="s">
        <v>1119</v>
      </c>
      <c r="AB102" s="164" t="s">
        <v>1155</v>
      </c>
      <c r="AC102" s="164" t="s">
        <v>1568</v>
      </c>
      <c r="AD102" s="164" t="s">
        <v>1156</v>
      </c>
    </row>
    <row r="103" spans="1:30" ht="132.75" customHeight="1">
      <c r="A103" s="164" t="s">
        <v>613</v>
      </c>
      <c r="B103" s="164" t="s">
        <v>1038</v>
      </c>
      <c r="C103" s="164" t="s">
        <v>704</v>
      </c>
      <c r="D103" s="164" t="s">
        <v>1071</v>
      </c>
      <c r="E103" s="164" t="s">
        <v>1072</v>
      </c>
      <c r="F103" s="163">
        <v>1</v>
      </c>
      <c r="G103" s="164" t="s">
        <v>1075</v>
      </c>
      <c r="H103" s="164" t="s">
        <v>1161</v>
      </c>
      <c r="I103" s="163" t="s">
        <v>89</v>
      </c>
      <c r="J103" s="164" t="s">
        <v>1105</v>
      </c>
      <c r="K103" s="164" t="s">
        <v>1117</v>
      </c>
      <c r="L103" s="164" t="s">
        <v>1117</v>
      </c>
      <c r="M103" s="164" t="s">
        <v>1117</v>
      </c>
      <c r="N103" s="163">
        <v>2</v>
      </c>
      <c r="O103" s="163">
        <v>2</v>
      </c>
      <c r="P103" s="163">
        <f t="shared" si="17"/>
        <v>4</v>
      </c>
      <c r="Q103" s="164" t="str">
        <f t="shared" si="13"/>
        <v>Bajo</v>
      </c>
      <c r="R103" s="163">
        <v>60</v>
      </c>
      <c r="S103" s="163">
        <f t="shared" si="16"/>
        <v>240</v>
      </c>
      <c r="T103" s="165" t="str">
        <f t="shared" si="15"/>
        <v>II</v>
      </c>
      <c r="U103" s="164" t="str">
        <f t="shared" si="14"/>
        <v>Aceptable con Control Especifico</v>
      </c>
      <c r="V103" s="164"/>
      <c r="W103" s="8"/>
      <c r="X103" s="164" t="str">
        <f t="shared" si="18"/>
        <v>Lesiones o enfermedades graves irreparables (Incapacidad permanente parcial o invalidez); pérdidas económicas altas.</v>
      </c>
      <c r="Y103" s="164" t="s">
        <v>79</v>
      </c>
      <c r="Z103" s="164" t="s">
        <v>1119</v>
      </c>
      <c r="AA103" s="164" t="s">
        <v>1119</v>
      </c>
      <c r="AB103" s="164" t="s">
        <v>1157</v>
      </c>
      <c r="AC103" s="164" t="s">
        <v>1158</v>
      </c>
      <c r="AD103" s="164" t="s">
        <v>1129</v>
      </c>
    </row>
    <row r="104" spans="1:30" ht="132.75" customHeight="1">
      <c r="A104" s="164" t="s">
        <v>613</v>
      </c>
      <c r="B104" s="164" t="s">
        <v>1038</v>
      </c>
      <c r="C104" s="164" t="s">
        <v>704</v>
      </c>
      <c r="D104" s="164" t="s">
        <v>1071</v>
      </c>
      <c r="E104" s="164" t="s">
        <v>1072</v>
      </c>
      <c r="F104" s="163">
        <v>1</v>
      </c>
      <c r="G104" s="164" t="s">
        <v>1604</v>
      </c>
      <c r="H104" s="164" t="s">
        <v>1070</v>
      </c>
      <c r="I104" s="163" t="s">
        <v>88</v>
      </c>
      <c r="J104" s="164" t="s">
        <v>1104</v>
      </c>
      <c r="K104" s="164" t="s">
        <v>1117</v>
      </c>
      <c r="L104" s="164" t="s">
        <v>1117</v>
      </c>
      <c r="M104" s="164" t="s">
        <v>1117</v>
      </c>
      <c r="N104" s="163">
        <v>2</v>
      </c>
      <c r="O104" s="163">
        <v>2</v>
      </c>
      <c r="P104" s="163">
        <f t="shared" si="17"/>
        <v>4</v>
      </c>
      <c r="Q104" s="164" t="str">
        <f t="shared" si="13"/>
        <v>Bajo</v>
      </c>
      <c r="R104" s="163">
        <v>25</v>
      </c>
      <c r="S104" s="163">
        <f t="shared" si="16"/>
        <v>100</v>
      </c>
      <c r="T104" s="165" t="str">
        <f t="shared" si="15"/>
        <v>III</v>
      </c>
      <c r="U104" s="164" t="str">
        <f t="shared" si="14"/>
        <v>Mejorable</v>
      </c>
      <c r="V104" s="164"/>
      <c r="W104" s="8"/>
      <c r="X104" s="164" t="str">
        <f t="shared" si="18"/>
        <v>Lesiones o enfermedades con incapacidad laboral temporal; pérdidas económicas leves.</v>
      </c>
      <c r="Y104" s="164" t="s">
        <v>79</v>
      </c>
      <c r="Z104" s="164" t="s">
        <v>1119</v>
      </c>
      <c r="AA104" s="164" t="s">
        <v>1119</v>
      </c>
      <c r="AB104" s="164" t="s">
        <v>1162</v>
      </c>
      <c r="AC104" s="164" t="s">
        <v>1163</v>
      </c>
      <c r="AD104" s="164" t="s">
        <v>1129</v>
      </c>
    </row>
    <row r="105" spans="1:30" ht="132.75" customHeight="1">
      <c r="A105" s="164" t="s">
        <v>613</v>
      </c>
      <c r="B105" s="164" t="s">
        <v>1038</v>
      </c>
      <c r="C105" s="164" t="s">
        <v>704</v>
      </c>
      <c r="D105" s="164" t="s">
        <v>1071</v>
      </c>
      <c r="E105" s="164" t="s">
        <v>1072</v>
      </c>
      <c r="F105" s="163">
        <v>1</v>
      </c>
      <c r="G105" s="164" t="s">
        <v>1605</v>
      </c>
      <c r="H105" s="164" t="s">
        <v>238</v>
      </c>
      <c r="I105" s="163" t="s">
        <v>88</v>
      </c>
      <c r="J105" s="164" t="s">
        <v>1048</v>
      </c>
      <c r="K105" s="164" t="s">
        <v>1117</v>
      </c>
      <c r="L105" s="164" t="s">
        <v>1117</v>
      </c>
      <c r="M105" s="164" t="s">
        <v>1117</v>
      </c>
      <c r="N105" s="163">
        <v>2</v>
      </c>
      <c r="O105" s="163">
        <v>4</v>
      </c>
      <c r="P105" s="163">
        <f t="shared" si="17"/>
        <v>8</v>
      </c>
      <c r="Q105" s="164" t="str">
        <f t="shared" si="13"/>
        <v>Medio</v>
      </c>
      <c r="R105" s="163">
        <v>25</v>
      </c>
      <c r="S105" s="163">
        <f t="shared" si="16"/>
        <v>200</v>
      </c>
      <c r="T105" s="165" t="str">
        <f t="shared" si="15"/>
        <v>II</v>
      </c>
      <c r="U105" s="164" t="str">
        <f t="shared" si="14"/>
        <v>Aceptable con Control Especifico</v>
      </c>
      <c r="V105" s="164"/>
      <c r="W105" s="8"/>
      <c r="X105" s="164" t="str">
        <f t="shared" si="18"/>
        <v>Lesiones o enfermedades con incapacidad laboral temporal; pérdidas económicas leves.</v>
      </c>
      <c r="Y105" s="164" t="s">
        <v>79</v>
      </c>
      <c r="Z105" s="164" t="s">
        <v>1119</v>
      </c>
      <c r="AA105" s="164" t="s">
        <v>1119</v>
      </c>
      <c r="AB105" s="164" t="s">
        <v>1119</v>
      </c>
      <c r="AC105" s="164" t="s">
        <v>1122</v>
      </c>
      <c r="AD105" s="164" t="s">
        <v>1123</v>
      </c>
    </row>
    <row r="106" spans="1:30" ht="132.75" customHeight="1">
      <c r="A106" s="164" t="s">
        <v>613</v>
      </c>
      <c r="B106" s="164" t="s">
        <v>1038</v>
      </c>
      <c r="C106" s="164" t="s">
        <v>704</v>
      </c>
      <c r="D106" s="164" t="s">
        <v>1071</v>
      </c>
      <c r="E106" s="164" t="s">
        <v>1072</v>
      </c>
      <c r="F106" s="163">
        <v>1</v>
      </c>
      <c r="G106" s="164" t="s">
        <v>1605</v>
      </c>
      <c r="H106" s="164" t="s">
        <v>242</v>
      </c>
      <c r="I106" s="163" t="s">
        <v>88</v>
      </c>
      <c r="J106" s="164" t="s">
        <v>1047</v>
      </c>
      <c r="K106" s="164" t="s">
        <v>1117</v>
      </c>
      <c r="L106" s="164" t="s">
        <v>1117</v>
      </c>
      <c r="M106" s="164" t="s">
        <v>1117</v>
      </c>
      <c r="N106" s="163">
        <v>2</v>
      </c>
      <c r="O106" s="163">
        <v>4</v>
      </c>
      <c r="P106" s="163">
        <f t="shared" si="17"/>
        <v>8</v>
      </c>
      <c r="Q106" s="164" t="str">
        <f t="shared" si="13"/>
        <v>Medio</v>
      </c>
      <c r="R106" s="163">
        <v>25</v>
      </c>
      <c r="S106" s="163">
        <f t="shared" si="16"/>
        <v>200</v>
      </c>
      <c r="T106" s="165" t="str">
        <f t="shared" si="15"/>
        <v>II</v>
      </c>
      <c r="U106" s="164" t="str">
        <f t="shared" si="14"/>
        <v>Aceptable con Control Especifico</v>
      </c>
      <c r="V106" s="164"/>
      <c r="W106" s="8"/>
      <c r="X106" s="164" t="str">
        <f t="shared" si="18"/>
        <v>Lesiones o enfermedades con incapacidad laboral temporal; pérdidas económicas leves.</v>
      </c>
      <c r="Y106" s="164" t="s">
        <v>79</v>
      </c>
      <c r="Z106" s="164" t="s">
        <v>1119</v>
      </c>
      <c r="AA106" s="164" t="s">
        <v>1119</v>
      </c>
      <c r="AB106" s="164" t="s">
        <v>1119</v>
      </c>
      <c r="AC106" s="164" t="s">
        <v>1122</v>
      </c>
      <c r="AD106" s="164" t="s">
        <v>1123</v>
      </c>
    </row>
    <row r="107" spans="1:30" ht="132.75" customHeight="1">
      <c r="A107" s="164" t="s">
        <v>613</v>
      </c>
      <c r="B107" s="164" t="s">
        <v>1038</v>
      </c>
      <c r="C107" s="164" t="s">
        <v>704</v>
      </c>
      <c r="D107" s="164" t="s">
        <v>1071</v>
      </c>
      <c r="E107" s="164" t="s">
        <v>1072</v>
      </c>
      <c r="F107" s="163">
        <v>1</v>
      </c>
      <c r="G107" s="164" t="s">
        <v>1605</v>
      </c>
      <c r="H107" s="164" t="s">
        <v>254</v>
      </c>
      <c r="I107" s="163" t="s">
        <v>88</v>
      </c>
      <c r="J107" s="164" t="s">
        <v>1049</v>
      </c>
      <c r="K107" s="164" t="s">
        <v>1117</v>
      </c>
      <c r="L107" s="164" t="s">
        <v>1117</v>
      </c>
      <c r="M107" s="164" t="s">
        <v>1117</v>
      </c>
      <c r="N107" s="163">
        <v>2</v>
      </c>
      <c r="O107" s="163">
        <v>4</v>
      </c>
      <c r="P107" s="163">
        <f t="shared" si="17"/>
        <v>8</v>
      </c>
      <c r="Q107" s="164" t="str">
        <f t="shared" si="13"/>
        <v>Medio</v>
      </c>
      <c r="R107" s="163">
        <v>25</v>
      </c>
      <c r="S107" s="163">
        <f t="shared" si="16"/>
        <v>200</v>
      </c>
      <c r="T107" s="165" t="str">
        <f t="shared" si="15"/>
        <v>II</v>
      </c>
      <c r="U107" s="164" t="str">
        <f t="shared" si="14"/>
        <v>Aceptable con Control Especifico</v>
      </c>
      <c r="V107" s="164"/>
      <c r="W107" s="8"/>
      <c r="X107" s="164" t="str">
        <f t="shared" si="18"/>
        <v>Lesiones o enfermedades con incapacidad laboral temporal; pérdidas económicas leves.</v>
      </c>
      <c r="Y107" s="164" t="s">
        <v>79</v>
      </c>
      <c r="Z107" s="164" t="s">
        <v>1119</v>
      </c>
      <c r="AA107" s="164" t="s">
        <v>1119</v>
      </c>
      <c r="AB107" s="164" t="s">
        <v>1119</v>
      </c>
      <c r="AC107" s="164" t="s">
        <v>1122</v>
      </c>
      <c r="AD107" s="164" t="s">
        <v>1123</v>
      </c>
    </row>
    <row r="108" spans="1:30" ht="132.75" customHeight="1">
      <c r="A108" s="164" t="s">
        <v>613</v>
      </c>
      <c r="B108" s="164" t="s">
        <v>1038</v>
      </c>
      <c r="C108" s="164" t="s">
        <v>704</v>
      </c>
      <c r="D108" s="164" t="s">
        <v>1071</v>
      </c>
      <c r="E108" s="164" t="s">
        <v>1072</v>
      </c>
      <c r="F108" s="163">
        <v>1</v>
      </c>
      <c r="G108" s="165" t="s">
        <v>1608</v>
      </c>
      <c r="H108" s="164" t="s">
        <v>1066</v>
      </c>
      <c r="I108" s="163" t="s">
        <v>88</v>
      </c>
      <c r="J108" s="164" t="s">
        <v>1112</v>
      </c>
      <c r="K108" s="164" t="s">
        <v>1117</v>
      </c>
      <c r="L108" s="164" t="s">
        <v>1117</v>
      </c>
      <c r="M108" s="164" t="s">
        <v>1117</v>
      </c>
      <c r="N108" s="163">
        <v>2</v>
      </c>
      <c r="O108" s="163">
        <v>3</v>
      </c>
      <c r="P108" s="163">
        <f t="shared" si="17"/>
        <v>6</v>
      </c>
      <c r="Q108" s="164" t="str">
        <f t="shared" si="13"/>
        <v>Medio</v>
      </c>
      <c r="R108" s="163">
        <v>25</v>
      </c>
      <c r="S108" s="163">
        <f t="shared" si="16"/>
        <v>150</v>
      </c>
      <c r="T108" s="165" t="str">
        <f t="shared" si="15"/>
        <v>II</v>
      </c>
      <c r="U108" s="164" t="str">
        <f t="shared" si="14"/>
        <v>Aceptable con Control Especifico</v>
      </c>
      <c r="V108" s="164"/>
      <c r="W108" s="8"/>
      <c r="X108" s="164" t="str">
        <f t="shared" si="18"/>
        <v>Lesiones o enfermedades con incapacidad laboral temporal; pérdidas económicas leves.</v>
      </c>
      <c r="Y108" s="164" t="s">
        <v>79</v>
      </c>
      <c r="Z108" s="164" t="s">
        <v>1119</v>
      </c>
      <c r="AA108" s="164" t="s">
        <v>1119</v>
      </c>
      <c r="AB108" s="164" t="s">
        <v>1168</v>
      </c>
      <c r="AC108" s="164" t="s">
        <v>1167</v>
      </c>
      <c r="AD108" s="164" t="s">
        <v>1129</v>
      </c>
    </row>
    <row r="109" spans="1:30" ht="132.75" customHeight="1">
      <c r="A109" s="164" t="s">
        <v>613</v>
      </c>
      <c r="B109" s="164" t="s">
        <v>1038</v>
      </c>
      <c r="C109" s="164" t="s">
        <v>704</v>
      </c>
      <c r="D109" s="164" t="s">
        <v>1071</v>
      </c>
      <c r="E109" s="164" t="s">
        <v>1072</v>
      </c>
      <c r="F109" s="163">
        <v>1</v>
      </c>
      <c r="G109" s="165" t="s">
        <v>1608</v>
      </c>
      <c r="H109" s="164" t="s">
        <v>1067</v>
      </c>
      <c r="I109" s="163" t="s">
        <v>88</v>
      </c>
      <c r="J109" s="164" t="s">
        <v>1111</v>
      </c>
      <c r="K109" s="164" t="s">
        <v>1117</v>
      </c>
      <c r="L109" s="164" t="s">
        <v>1117</v>
      </c>
      <c r="M109" s="164" t="s">
        <v>1117</v>
      </c>
      <c r="N109" s="163">
        <v>2</v>
      </c>
      <c r="O109" s="163">
        <v>3</v>
      </c>
      <c r="P109" s="163">
        <f t="shared" si="17"/>
        <v>6</v>
      </c>
      <c r="Q109" s="164" t="str">
        <f t="shared" si="13"/>
        <v>Medio</v>
      </c>
      <c r="R109" s="163">
        <v>25</v>
      </c>
      <c r="S109" s="163">
        <f t="shared" si="16"/>
        <v>150</v>
      </c>
      <c r="T109" s="165" t="str">
        <f t="shared" si="15"/>
        <v>II</v>
      </c>
      <c r="U109" s="164" t="str">
        <f t="shared" si="14"/>
        <v>Aceptable con Control Especifico</v>
      </c>
      <c r="V109" s="164"/>
      <c r="W109" s="8"/>
      <c r="X109" s="164" t="str">
        <f t="shared" si="18"/>
        <v>Lesiones o enfermedades con incapacidad laboral temporal; pérdidas económicas leves.</v>
      </c>
      <c r="Y109" s="164" t="s">
        <v>79</v>
      </c>
      <c r="Z109" s="164" t="s">
        <v>1119</v>
      </c>
      <c r="AA109" s="164" t="s">
        <v>1119</v>
      </c>
      <c r="AB109" s="164" t="s">
        <v>1168</v>
      </c>
      <c r="AC109" s="164" t="s">
        <v>1167</v>
      </c>
      <c r="AD109" s="164" t="s">
        <v>1129</v>
      </c>
    </row>
    <row r="110" spans="1:30" ht="132.75" customHeight="1">
      <c r="A110" s="164" t="s">
        <v>613</v>
      </c>
      <c r="B110" s="164" t="s">
        <v>1038</v>
      </c>
      <c r="C110" s="164" t="s">
        <v>704</v>
      </c>
      <c r="D110" s="164" t="s">
        <v>1071</v>
      </c>
      <c r="E110" s="164" t="s">
        <v>1072</v>
      </c>
      <c r="F110" s="163">
        <v>1</v>
      </c>
      <c r="G110" s="164" t="s">
        <v>1525</v>
      </c>
      <c r="H110" s="164" t="s">
        <v>528</v>
      </c>
      <c r="I110" s="163" t="s">
        <v>89</v>
      </c>
      <c r="J110" s="164" t="s">
        <v>1100</v>
      </c>
      <c r="K110" s="164" t="s">
        <v>628</v>
      </c>
      <c r="L110" s="164" t="s">
        <v>697</v>
      </c>
      <c r="M110" s="164" t="s">
        <v>702</v>
      </c>
      <c r="N110" s="163">
        <v>2</v>
      </c>
      <c r="O110" s="163">
        <v>1</v>
      </c>
      <c r="P110" s="163">
        <f t="shared" si="17"/>
        <v>2</v>
      </c>
      <c r="Q110" s="164" t="str">
        <f t="shared" si="13"/>
        <v>Bajo</v>
      </c>
      <c r="R110" s="163">
        <v>60</v>
      </c>
      <c r="S110" s="163">
        <f t="shared" si="16"/>
        <v>120</v>
      </c>
      <c r="T110" s="165" t="str">
        <f t="shared" si="15"/>
        <v>III</v>
      </c>
      <c r="U110" s="164" t="str">
        <f t="shared" si="14"/>
        <v>Mejorable</v>
      </c>
      <c r="V110" s="164"/>
      <c r="W110" s="8"/>
      <c r="X110" s="164" t="str">
        <f t="shared" si="18"/>
        <v>Lesiones o enfermedades graves irreparables (Incapacidad permanente parcial o invalidez); pérdidas económicas altas.</v>
      </c>
      <c r="Y110" s="164" t="s">
        <v>79</v>
      </c>
      <c r="Z110" s="164" t="s">
        <v>1119</v>
      </c>
      <c r="AA110" s="164" t="s">
        <v>1119</v>
      </c>
      <c r="AB110" s="164" t="s">
        <v>1153</v>
      </c>
      <c r="AC110" s="164" t="s">
        <v>1154</v>
      </c>
      <c r="AD110" s="164" t="s">
        <v>1119</v>
      </c>
    </row>
    <row r="111" spans="1:30" ht="132.75" customHeight="1">
      <c r="A111" s="164" t="s">
        <v>613</v>
      </c>
      <c r="B111" s="164" t="s">
        <v>1038</v>
      </c>
      <c r="C111" s="164" t="s">
        <v>704</v>
      </c>
      <c r="D111" s="164" t="s">
        <v>1071</v>
      </c>
      <c r="E111" s="164" t="s">
        <v>1072</v>
      </c>
      <c r="F111" s="163">
        <v>1</v>
      </c>
      <c r="G111" s="164" t="s">
        <v>1525</v>
      </c>
      <c r="H111" s="164" t="s">
        <v>537</v>
      </c>
      <c r="I111" s="163" t="s">
        <v>89</v>
      </c>
      <c r="J111" s="164" t="s">
        <v>1101</v>
      </c>
      <c r="K111" s="164" t="s">
        <v>628</v>
      </c>
      <c r="L111" s="164" t="s">
        <v>697</v>
      </c>
      <c r="M111" s="164" t="s">
        <v>702</v>
      </c>
      <c r="N111" s="163">
        <v>6</v>
      </c>
      <c r="O111" s="163">
        <v>1</v>
      </c>
      <c r="P111" s="163">
        <f t="shared" si="17"/>
        <v>6</v>
      </c>
      <c r="Q111" s="164" t="str">
        <f t="shared" si="13"/>
        <v>Medio</v>
      </c>
      <c r="R111" s="163">
        <v>60</v>
      </c>
      <c r="S111" s="163">
        <f t="shared" si="16"/>
        <v>360</v>
      </c>
      <c r="T111" s="165" t="str">
        <f t="shared" si="15"/>
        <v>II</v>
      </c>
      <c r="U111" s="164" t="str">
        <f t="shared" si="14"/>
        <v>Aceptable con Control Especifico</v>
      </c>
      <c r="V111" s="164"/>
      <c r="W111" s="8"/>
      <c r="X111" s="164" t="str">
        <f t="shared" si="18"/>
        <v>Lesiones o enfermedades graves irreparables (Incapacidad permanente parcial o invalidez); pérdidas económicas altas.</v>
      </c>
      <c r="Y111" s="164" t="s">
        <v>79</v>
      </c>
      <c r="Z111" s="164" t="s">
        <v>1119</v>
      </c>
      <c r="AA111" s="164" t="s">
        <v>1119</v>
      </c>
      <c r="AB111" s="164" t="s">
        <v>1153</v>
      </c>
      <c r="AC111" s="164" t="s">
        <v>1154</v>
      </c>
      <c r="AD111" s="164" t="s">
        <v>1119</v>
      </c>
    </row>
    <row r="112" spans="1:30" s="179" customFormat="1" ht="132.75" customHeight="1">
      <c r="A112" s="164" t="s">
        <v>613</v>
      </c>
      <c r="B112" s="164" t="s">
        <v>1038</v>
      </c>
      <c r="C112" s="164" t="s">
        <v>704</v>
      </c>
      <c r="D112" s="164" t="s">
        <v>1071</v>
      </c>
      <c r="E112" s="164" t="s">
        <v>1072</v>
      </c>
      <c r="F112" s="163">
        <v>1</v>
      </c>
      <c r="G112" s="165" t="s">
        <v>1608</v>
      </c>
      <c r="H112" s="164" t="s">
        <v>1110</v>
      </c>
      <c r="I112" s="163" t="s">
        <v>89</v>
      </c>
      <c r="J112" s="164" t="s">
        <v>1114</v>
      </c>
      <c r="K112" s="164" t="s">
        <v>1117</v>
      </c>
      <c r="L112" s="164" t="s">
        <v>1117</v>
      </c>
      <c r="M112" s="164" t="s">
        <v>1117</v>
      </c>
      <c r="N112" s="163">
        <v>2</v>
      </c>
      <c r="O112" s="163">
        <v>4</v>
      </c>
      <c r="P112" s="163">
        <f t="shared" si="17"/>
        <v>8</v>
      </c>
      <c r="Q112" s="164" t="str">
        <f t="shared" si="13"/>
        <v>Medio</v>
      </c>
      <c r="R112" s="163">
        <v>60</v>
      </c>
      <c r="S112" s="163">
        <f t="shared" si="16"/>
        <v>480</v>
      </c>
      <c r="T112" s="165" t="str">
        <f t="shared" si="15"/>
        <v>II</v>
      </c>
      <c r="U112" s="164" t="str">
        <f t="shared" si="14"/>
        <v>Aceptable con Control Especifico</v>
      </c>
      <c r="V112" s="164"/>
      <c r="W112" s="228"/>
      <c r="X112" s="164" t="str">
        <f t="shared" si="18"/>
        <v>Lesiones o enfermedades graves irreparables (Incapacidad permanente parcial o invalidez); pérdidas económicas altas.</v>
      </c>
      <c r="Y112" s="164" t="s">
        <v>79</v>
      </c>
      <c r="Z112" s="164" t="s">
        <v>1119</v>
      </c>
      <c r="AA112" s="164" t="s">
        <v>1119</v>
      </c>
      <c r="AB112" s="164" t="s">
        <v>1448</v>
      </c>
      <c r="AC112" s="164" t="s">
        <v>1170</v>
      </c>
      <c r="AD112" s="164" t="s">
        <v>1129</v>
      </c>
    </row>
    <row r="113" spans="1:30" ht="132.75" customHeight="1">
      <c r="A113" s="164" t="s">
        <v>613</v>
      </c>
      <c r="B113" s="164" t="s">
        <v>1038</v>
      </c>
      <c r="C113" s="164" t="s">
        <v>704</v>
      </c>
      <c r="D113" s="164" t="s">
        <v>1082</v>
      </c>
      <c r="E113" s="164" t="s">
        <v>1082</v>
      </c>
      <c r="F113" s="163">
        <v>1</v>
      </c>
      <c r="G113" s="164" t="s">
        <v>1605</v>
      </c>
      <c r="H113" s="164" t="s">
        <v>238</v>
      </c>
      <c r="I113" s="163" t="s">
        <v>88</v>
      </c>
      <c r="J113" s="164" t="s">
        <v>1048</v>
      </c>
      <c r="K113" s="164" t="s">
        <v>1117</v>
      </c>
      <c r="L113" s="164" t="s">
        <v>1117</v>
      </c>
      <c r="M113" s="164" t="s">
        <v>1117</v>
      </c>
      <c r="N113" s="163">
        <v>2</v>
      </c>
      <c r="O113" s="163">
        <v>4</v>
      </c>
      <c r="P113" s="163">
        <f t="shared" si="17"/>
        <v>8</v>
      </c>
      <c r="Q113" s="164" t="str">
        <f t="shared" si="13"/>
        <v>Medio</v>
      </c>
      <c r="R113" s="163">
        <v>25</v>
      </c>
      <c r="S113" s="163">
        <f t="shared" si="16"/>
        <v>200</v>
      </c>
      <c r="T113" s="165" t="str">
        <f t="shared" si="15"/>
        <v>II</v>
      </c>
      <c r="U113" s="164" t="str">
        <f t="shared" si="14"/>
        <v>Aceptable con Control Especifico</v>
      </c>
      <c r="V113" s="164"/>
      <c r="W113" s="8"/>
      <c r="X113" s="164" t="str">
        <f t="shared" si="18"/>
        <v>Lesiones o enfermedades con incapacidad laboral temporal; pérdidas económicas leves.</v>
      </c>
      <c r="Y113" s="164" t="s">
        <v>79</v>
      </c>
      <c r="Z113" s="164" t="s">
        <v>1119</v>
      </c>
      <c r="AA113" s="164" t="s">
        <v>1119</v>
      </c>
      <c r="AB113" s="164" t="s">
        <v>1119</v>
      </c>
      <c r="AC113" s="164" t="s">
        <v>1122</v>
      </c>
      <c r="AD113" s="164" t="s">
        <v>1123</v>
      </c>
    </row>
    <row r="114" spans="1:30" ht="132.75" customHeight="1">
      <c r="A114" s="164" t="s">
        <v>613</v>
      </c>
      <c r="B114" s="164" t="s">
        <v>1038</v>
      </c>
      <c r="C114" s="164" t="s">
        <v>704</v>
      </c>
      <c r="D114" s="164" t="s">
        <v>1082</v>
      </c>
      <c r="E114" s="164" t="s">
        <v>1082</v>
      </c>
      <c r="F114" s="163">
        <v>1</v>
      </c>
      <c r="G114" s="164" t="s">
        <v>1605</v>
      </c>
      <c r="H114" s="164" t="s">
        <v>242</v>
      </c>
      <c r="I114" s="163" t="s">
        <v>88</v>
      </c>
      <c r="J114" s="164" t="s">
        <v>1047</v>
      </c>
      <c r="K114" s="164" t="s">
        <v>1117</v>
      </c>
      <c r="L114" s="164" t="s">
        <v>1117</v>
      </c>
      <c r="M114" s="164" t="s">
        <v>1117</v>
      </c>
      <c r="N114" s="163">
        <v>2</v>
      </c>
      <c r="O114" s="163">
        <v>4</v>
      </c>
      <c r="P114" s="163">
        <f t="shared" si="17"/>
        <v>8</v>
      </c>
      <c r="Q114" s="164" t="str">
        <f t="shared" si="13"/>
        <v>Medio</v>
      </c>
      <c r="R114" s="163">
        <v>25</v>
      </c>
      <c r="S114" s="163">
        <f t="shared" si="16"/>
        <v>200</v>
      </c>
      <c r="T114" s="165" t="str">
        <f t="shared" si="15"/>
        <v>II</v>
      </c>
      <c r="U114" s="164" t="str">
        <f t="shared" si="14"/>
        <v>Aceptable con Control Especifico</v>
      </c>
      <c r="V114" s="164"/>
      <c r="W114" s="8"/>
      <c r="X114" s="164" t="str">
        <f t="shared" si="18"/>
        <v>Lesiones o enfermedades con incapacidad laboral temporal; pérdidas económicas leves.</v>
      </c>
      <c r="Y114" s="164" t="s">
        <v>79</v>
      </c>
      <c r="Z114" s="164" t="s">
        <v>1119</v>
      </c>
      <c r="AA114" s="164" t="s">
        <v>1119</v>
      </c>
      <c r="AB114" s="164" t="s">
        <v>1119</v>
      </c>
      <c r="AC114" s="164" t="s">
        <v>1122</v>
      </c>
      <c r="AD114" s="164" t="s">
        <v>1123</v>
      </c>
    </row>
    <row r="115" spans="1:30" ht="132.75" customHeight="1">
      <c r="A115" s="164" t="s">
        <v>613</v>
      </c>
      <c r="B115" s="164" t="s">
        <v>1038</v>
      </c>
      <c r="C115" s="164" t="s">
        <v>704</v>
      </c>
      <c r="D115" s="164" t="s">
        <v>1082</v>
      </c>
      <c r="E115" s="164" t="s">
        <v>1082</v>
      </c>
      <c r="F115" s="163">
        <v>1</v>
      </c>
      <c r="G115" s="164" t="s">
        <v>1605</v>
      </c>
      <c r="H115" s="164" t="s">
        <v>254</v>
      </c>
      <c r="I115" s="163" t="s">
        <v>88</v>
      </c>
      <c r="J115" s="164" t="s">
        <v>1049</v>
      </c>
      <c r="K115" s="164" t="s">
        <v>1117</v>
      </c>
      <c r="L115" s="164" t="s">
        <v>1117</v>
      </c>
      <c r="M115" s="164" t="s">
        <v>1117</v>
      </c>
      <c r="N115" s="163">
        <v>2</v>
      </c>
      <c r="O115" s="163">
        <v>4</v>
      </c>
      <c r="P115" s="163">
        <f t="shared" si="17"/>
        <v>8</v>
      </c>
      <c r="Q115" s="164" t="str">
        <f t="shared" si="13"/>
        <v>Medio</v>
      </c>
      <c r="R115" s="163">
        <v>25</v>
      </c>
      <c r="S115" s="163">
        <f t="shared" si="16"/>
        <v>200</v>
      </c>
      <c r="T115" s="165" t="str">
        <f t="shared" si="15"/>
        <v>II</v>
      </c>
      <c r="U115" s="164" t="str">
        <f t="shared" si="14"/>
        <v>Aceptable con Control Especifico</v>
      </c>
      <c r="V115" s="164"/>
      <c r="W115" s="8"/>
      <c r="X115" s="164" t="str">
        <f t="shared" si="18"/>
        <v>Lesiones o enfermedades con incapacidad laboral temporal; pérdidas económicas leves.</v>
      </c>
      <c r="Y115" s="164" t="s">
        <v>79</v>
      </c>
      <c r="Z115" s="164" t="s">
        <v>1119</v>
      </c>
      <c r="AA115" s="164" t="s">
        <v>1119</v>
      </c>
      <c r="AB115" s="164" t="s">
        <v>1119</v>
      </c>
      <c r="AC115" s="164" t="s">
        <v>1122</v>
      </c>
      <c r="AD115" s="164" t="s">
        <v>1123</v>
      </c>
    </row>
    <row r="116" spans="1:30" ht="132.75" customHeight="1">
      <c r="A116" s="164" t="s">
        <v>613</v>
      </c>
      <c r="B116" s="164" t="s">
        <v>1038</v>
      </c>
      <c r="C116" s="164" t="s">
        <v>704</v>
      </c>
      <c r="D116" s="164" t="s">
        <v>1082</v>
      </c>
      <c r="E116" s="164" t="s">
        <v>1082</v>
      </c>
      <c r="F116" s="163">
        <v>1</v>
      </c>
      <c r="G116" s="164" t="s">
        <v>1075</v>
      </c>
      <c r="H116" s="164" t="s">
        <v>1058</v>
      </c>
      <c r="I116" s="163" t="s">
        <v>88</v>
      </c>
      <c r="J116" s="164" t="s">
        <v>1103</v>
      </c>
      <c r="K116" s="164" t="s">
        <v>1117</v>
      </c>
      <c r="L116" s="164" t="s">
        <v>1117</v>
      </c>
      <c r="M116" s="164" t="s">
        <v>1117</v>
      </c>
      <c r="N116" s="163">
        <v>2</v>
      </c>
      <c r="O116" s="163">
        <v>2</v>
      </c>
      <c r="P116" s="163">
        <f t="shared" si="17"/>
        <v>4</v>
      </c>
      <c r="Q116" s="164" t="str">
        <f t="shared" si="13"/>
        <v>Bajo</v>
      </c>
      <c r="R116" s="163">
        <v>25</v>
      </c>
      <c r="S116" s="163">
        <f t="shared" si="16"/>
        <v>100</v>
      </c>
      <c r="T116" s="165" t="str">
        <f t="shared" si="15"/>
        <v>III</v>
      </c>
      <c r="U116" s="164" t="str">
        <f t="shared" si="14"/>
        <v>Mejorable</v>
      </c>
      <c r="V116" s="164"/>
      <c r="W116" s="8"/>
      <c r="X116" s="164" t="str">
        <f t="shared" si="18"/>
        <v>Lesiones o enfermedades con incapacidad laboral temporal; pérdidas económicas leves.</v>
      </c>
      <c r="Y116" s="164" t="s">
        <v>79</v>
      </c>
      <c r="Z116" s="164" t="s">
        <v>1119</v>
      </c>
      <c r="AA116" s="164" t="s">
        <v>1119</v>
      </c>
      <c r="AB116" s="164" t="s">
        <v>1155</v>
      </c>
      <c r="AC116" s="164" t="s">
        <v>1568</v>
      </c>
      <c r="AD116" s="164" t="s">
        <v>1156</v>
      </c>
    </row>
    <row r="117" spans="1:30" ht="132.75" customHeight="1">
      <c r="A117" s="164" t="s">
        <v>613</v>
      </c>
      <c r="B117" s="164" t="s">
        <v>1038</v>
      </c>
      <c r="C117" s="164" t="s">
        <v>704</v>
      </c>
      <c r="D117" s="164" t="s">
        <v>1082</v>
      </c>
      <c r="E117" s="164" t="s">
        <v>1082</v>
      </c>
      <c r="F117" s="163">
        <v>1</v>
      </c>
      <c r="G117" s="164" t="s">
        <v>1075</v>
      </c>
      <c r="H117" s="164" t="s">
        <v>1160</v>
      </c>
      <c r="I117" s="163" t="s">
        <v>89</v>
      </c>
      <c r="J117" s="164" t="s">
        <v>1105</v>
      </c>
      <c r="K117" s="164" t="s">
        <v>1117</v>
      </c>
      <c r="L117" s="164" t="s">
        <v>1117</v>
      </c>
      <c r="M117" s="164" t="s">
        <v>1117</v>
      </c>
      <c r="N117" s="163">
        <v>2</v>
      </c>
      <c r="O117" s="163">
        <v>2</v>
      </c>
      <c r="P117" s="163">
        <f t="shared" si="17"/>
        <v>4</v>
      </c>
      <c r="Q117" s="164" t="str">
        <f t="shared" si="13"/>
        <v>Bajo</v>
      </c>
      <c r="R117" s="163">
        <v>25</v>
      </c>
      <c r="S117" s="163">
        <f t="shared" si="16"/>
        <v>100</v>
      </c>
      <c r="T117" s="165" t="str">
        <f t="shared" si="15"/>
        <v>III</v>
      </c>
      <c r="U117" s="164" t="str">
        <f t="shared" si="14"/>
        <v>Mejorable</v>
      </c>
      <c r="V117" s="164"/>
      <c r="W117" s="8"/>
      <c r="X117" s="164" t="str">
        <f t="shared" si="18"/>
        <v>Lesiones o enfermedades con incapacidad laboral temporal; pérdidas económicas leves.</v>
      </c>
      <c r="Y117" s="164" t="s">
        <v>79</v>
      </c>
      <c r="Z117" s="164" t="s">
        <v>1119</v>
      </c>
      <c r="AA117" s="164" t="s">
        <v>1119</v>
      </c>
      <c r="AB117" s="164" t="s">
        <v>1157</v>
      </c>
      <c r="AC117" s="164" t="s">
        <v>1158</v>
      </c>
      <c r="AD117" s="164" t="s">
        <v>1129</v>
      </c>
    </row>
    <row r="118" spans="1:30" ht="132.75" customHeight="1">
      <c r="A118" s="164" t="s">
        <v>613</v>
      </c>
      <c r="B118" s="164" t="s">
        <v>1038</v>
      </c>
      <c r="C118" s="164" t="s">
        <v>704</v>
      </c>
      <c r="D118" s="164" t="s">
        <v>1082</v>
      </c>
      <c r="E118" s="164" t="s">
        <v>1082</v>
      </c>
      <c r="F118" s="163">
        <v>1</v>
      </c>
      <c r="G118" s="165" t="s">
        <v>1608</v>
      </c>
      <c r="H118" s="164" t="s">
        <v>1077</v>
      </c>
      <c r="I118" s="163" t="s">
        <v>89</v>
      </c>
      <c r="J118" s="164" t="s">
        <v>1115</v>
      </c>
      <c r="K118" s="164" t="s">
        <v>1117</v>
      </c>
      <c r="L118" s="164" t="s">
        <v>1117</v>
      </c>
      <c r="M118" s="164" t="s">
        <v>1117</v>
      </c>
      <c r="N118" s="163">
        <v>2</v>
      </c>
      <c r="O118" s="163">
        <v>3</v>
      </c>
      <c r="P118" s="163">
        <f t="shared" si="17"/>
        <v>6</v>
      </c>
      <c r="Q118" s="164" t="str">
        <f t="shared" si="13"/>
        <v>Medio</v>
      </c>
      <c r="R118" s="163">
        <v>25</v>
      </c>
      <c r="S118" s="163">
        <f t="shared" si="16"/>
        <v>150</v>
      </c>
      <c r="T118" s="165" t="str">
        <f t="shared" si="15"/>
        <v>II</v>
      </c>
      <c r="U118" s="164" t="str">
        <f t="shared" si="14"/>
        <v>Aceptable con Control Especifico</v>
      </c>
      <c r="V118" s="164"/>
      <c r="W118" s="8"/>
      <c r="X118" s="164" t="str">
        <f t="shared" si="18"/>
        <v>Lesiones o enfermedades con incapacidad laboral temporal; pérdidas económicas leves.</v>
      </c>
      <c r="Y118" s="164" t="s">
        <v>79</v>
      </c>
      <c r="Z118" s="164" t="s">
        <v>1119</v>
      </c>
      <c r="AA118" s="164" t="s">
        <v>1119</v>
      </c>
      <c r="AB118" s="164" t="s">
        <v>1168</v>
      </c>
      <c r="AC118" s="164" t="s">
        <v>1609</v>
      </c>
      <c r="AD118" s="164" t="s">
        <v>1129</v>
      </c>
    </row>
    <row r="119" spans="1:30" ht="132.75" customHeight="1">
      <c r="A119" s="164" t="s">
        <v>613</v>
      </c>
      <c r="B119" s="164" t="s">
        <v>1038</v>
      </c>
      <c r="C119" s="164" t="s">
        <v>704</v>
      </c>
      <c r="D119" s="164" t="s">
        <v>1082</v>
      </c>
      <c r="E119" s="164" t="s">
        <v>1082</v>
      </c>
      <c r="F119" s="163">
        <v>1</v>
      </c>
      <c r="G119" s="165" t="s">
        <v>1608</v>
      </c>
      <c r="H119" s="164" t="s">
        <v>392</v>
      </c>
      <c r="I119" s="163" t="s">
        <v>88</v>
      </c>
      <c r="J119" s="164" t="s">
        <v>1111</v>
      </c>
      <c r="K119" s="164" t="s">
        <v>1117</v>
      </c>
      <c r="L119" s="164" t="s">
        <v>1117</v>
      </c>
      <c r="M119" s="164" t="s">
        <v>1117</v>
      </c>
      <c r="N119" s="163">
        <v>2</v>
      </c>
      <c r="O119" s="163">
        <v>3</v>
      </c>
      <c r="P119" s="163">
        <f t="shared" si="17"/>
        <v>6</v>
      </c>
      <c r="Q119" s="164" t="str">
        <f t="shared" si="13"/>
        <v>Medio</v>
      </c>
      <c r="R119" s="163">
        <v>25</v>
      </c>
      <c r="S119" s="163">
        <f t="shared" si="16"/>
        <v>150</v>
      </c>
      <c r="T119" s="165" t="str">
        <f t="shared" si="15"/>
        <v>II</v>
      </c>
      <c r="U119" s="164" t="str">
        <f t="shared" si="14"/>
        <v>Aceptable con Control Especifico</v>
      </c>
      <c r="V119" s="164"/>
      <c r="W119" s="8"/>
      <c r="X119" s="164" t="str">
        <f t="shared" si="18"/>
        <v>Lesiones o enfermedades con incapacidad laboral temporal; pérdidas económicas leves.</v>
      </c>
      <c r="Y119" s="164" t="s">
        <v>79</v>
      </c>
      <c r="Z119" s="164" t="s">
        <v>1119</v>
      </c>
      <c r="AA119" s="164" t="s">
        <v>1119</v>
      </c>
      <c r="AB119" s="164" t="s">
        <v>1168</v>
      </c>
      <c r="AC119" s="164" t="s">
        <v>1609</v>
      </c>
      <c r="AD119" s="164" t="s">
        <v>1129</v>
      </c>
    </row>
    <row r="120" spans="1:30" ht="132.75" customHeight="1">
      <c r="A120" s="164" t="s">
        <v>613</v>
      </c>
      <c r="B120" s="164" t="s">
        <v>1038</v>
      </c>
      <c r="C120" s="164" t="s">
        <v>704</v>
      </c>
      <c r="D120" s="164" t="s">
        <v>1082</v>
      </c>
      <c r="E120" s="164" t="s">
        <v>1082</v>
      </c>
      <c r="F120" s="163">
        <v>1</v>
      </c>
      <c r="G120" s="164" t="s">
        <v>1606</v>
      </c>
      <c r="H120" s="164" t="s">
        <v>1062</v>
      </c>
      <c r="I120" s="163" t="s">
        <v>89</v>
      </c>
      <c r="J120" s="164" t="s">
        <v>1042</v>
      </c>
      <c r="K120" s="164" t="s">
        <v>1117</v>
      </c>
      <c r="L120" s="164" t="s">
        <v>1117</v>
      </c>
      <c r="M120" s="164" t="s">
        <v>1117</v>
      </c>
      <c r="N120" s="163">
        <v>2</v>
      </c>
      <c r="O120" s="163">
        <v>4</v>
      </c>
      <c r="P120" s="163">
        <f t="shared" si="17"/>
        <v>8</v>
      </c>
      <c r="Q120" s="164" t="str">
        <f t="shared" si="13"/>
        <v>Medio</v>
      </c>
      <c r="R120" s="163">
        <v>25</v>
      </c>
      <c r="S120" s="163">
        <f t="shared" si="16"/>
        <v>200</v>
      </c>
      <c r="T120" s="165" t="str">
        <f t="shared" si="15"/>
        <v>II</v>
      </c>
      <c r="U120" s="164" t="str">
        <f t="shared" si="14"/>
        <v>Aceptable con Control Especifico</v>
      </c>
      <c r="V120" s="164"/>
      <c r="W120" s="8"/>
      <c r="X120" s="164" t="str">
        <f t="shared" si="18"/>
        <v>Lesiones o enfermedades con incapacidad laboral temporal; pérdidas económicas leves.</v>
      </c>
      <c r="Y120" s="164" t="s">
        <v>79</v>
      </c>
      <c r="Z120" s="164" t="s">
        <v>1119</v>
      </c>
      <c r="AA120" s="164" t="s">
        <v>1119</v>
      </c>
      <c r="AB120" s="164" t="s">
        <v>1333</v>
      </c>
      <c r="AC120" s="164" t="s">
        <v>1330</v>
      </c>
      <c r="AD120" s="164" t="s">
        <v>1119</v>
      </c>
    </row>
    <row r="121" spans="1:30" ht="132.75" customHeight="1">
      <c r="A121" s="164" t="s">
        <v>613</v>
      </c>
      <c r="B121" s="164" t="s">
        <v>1038</v>
      </c>
      <c r="C121" s="164" t="s">
        <v>704</v>
      </c>
      <c r="D121" s="164" t="s">
        <v>1082</v>
      </c>
      <c r="E121" s="164" t="s">
        <v>1082</v>
      </c>
      <c r="F121" s="163">
        <v>1</v>
      </c>
      <c r="G121" s="164" t="s">
        <v>1606</v>
      </c>
      <c r="H121" s="164" t="s">
        <v>1062</v>
      </c>
      <c r="I121" s="163" t="s">
        <v>89</v>
      </c>
      <c r="J121" s="164" t="s">
        <v>1042</v>
      </c>
      <c r="K121" s="164" t="s">
        <v>1117</v>
      </c>
      <c r="L121" s="164" t="s">
        <v>1117</v>
      </c>
      <c r="M121" s="164" t="s">
        <v>1117</v>
      </c>
      <c r="N121" s="163">
        <v>2</v>
      </c>
      <c r="O121" s="163">
        <v>4</v>
      </c>
      <c r="P121" s="163">
        <f t="shared" si="17"/>
        <v>8</v>
      </c>
      <c r="Q121" s="164" t="str">
        <f t="shared" si="13"/>
        <v>Medio</v>
      </c>
      <c r="R121" s="163">
        <v>25</v>
      </c>
      <c r="S121" s="163">
        <f t="shared" si="16"/>
        <v>200</v>
      </c>
      <c r="T121" s="165" t="str">
        <f t="shared" si="15"/>
        <v>II</v>
      </c>
      <c r="U121" s="164" t="str">
        <f t="shared" si="14"/>
        <v>Aceptable con Control Especifico</v>
      </c>
      <c r="V121" s="164"/>
      <c r="W121" s="8"/>
      <c r="X121" s="164" t="str">
        <f t="shared" si="18"/>
        <v>Lesiones o enfermedades con incapacidad laboral temporal; pérdidas económicas leves.</v>
      </c>
      <c r="Y121" s="164" t="s">
        <v>79</v>
      </c>
      <c r="Z121" s="164" t="s">
        <v>1119</v>
      </c>
      <c r="AA121" s="164" t="s">
        <v>1119</v>
      </c>
      <c r="AB121" s="164" t="s">
        <v>1333</v>
      </c>
      <c r="AC121" s="164" t="s">
        <v>1330</v>
      </c>
      <c r="AD121" s="164" t="s">
        <v>1119</v>
      </c>
    </row>
    <row r="122" spans="1:30" ht="132.75" customHeight="1">
      <c r="A122" s="164" t="s">
        <v>613</v>
      </c>
      <c r="B122" s="164" t="s">
        <v>1038</v>
      </c>
      <c r="C122" s="164" t="s">
        <v>704</v>
      </c>
      <c r="D122" s="164" t="s">
        <v>1082</v>
      </c>
      <c r="E122" s="164" t="s">
        <v>1082</v>
      </c>
      <c r="F122" s="163">
        <v>1</v>
      </c>
      <c r="G122" s="164" t="s">
        <v>1606</v>
      </c>
      <c r="H122" s="164" t="s">
        <v>1096</v>
      </c>
      <c r="I122" s="163" t="s">
        <v>89</v>
      </c>
      <c r="J122" s="164" t="s">
        <v>1094</v>
      </c>
      <c r="K122" s="164" t="s">
        <v>1117</v>
      </c>
      <c r="L122" s="164" t="s">
        <v>1117</v>
      </c>
      <c r="M122" s="164" t="s">
        <v>1117</v>
      </c>
      <c r="N122" s="163">
        <v>2</v>
      </c>
      <c r="O122" s="163">
        <v>4</v>
      </c>
      <c r="P122" s="163">
        <f t="shared" si="17"/>
        <v>8</v>
      </c>
      <c r="Q122" s="164" t="str">
        <f t="shared" si="13"/>
        <v>Medio</v>
      </c>
      <c r="R122" s="163">
        <v>25</v>
      </c>
      <c r="S122" s="163">
        <f t="shared" si="16"/>
        <v>200</v>
      </c>
      <c r="T122" s="165" t="str">
        <f t="shared" si="15"/>
        <v>II</v>
      </c>
      <c r="U122" s="164" t="str">
        <f t="shared" si="14"/>
        <v>Aceptable con Control Especifico</v>
      </c>
      <c r="V122" s="164"/>
      <c r="W122" s="8"/>
      <c r="X122" s="164" t="str">
        <f t="shared" si="18"/>
        <v>Lesiones o enfermedades con incapacidad laboral temporal; pérdidas económicas leves.</v>
      </c>
      <c r="Y122" s="164" t="s">
        <v>79</v>
      </c>
      <c r="Z122" s="164" t="s">
        <v>1119</v>
      </c>
      <c r="AA122" s="164" t="s">
        <v>1119</v>
      </c>
      <c r="AB122" s="164" t="s">
        <v>1146</v>
      </c>
      <c r="AC122" s="164" t="s">
        <v>1145</v>
      </c>
      <c r="AD122" s="164" t="s">
        <v>1129</v>
      </c>
    </row>
    <row r="123" spans="1:30" ht="132.75" customHeight="1">
      <c r="A123" s="164" t="s">
        <v>613</v>
      </c>
      <c r="B123" s="164" t="s">
        <v>1038</v>
      </c>
      <c r="C123" s="164" t="s">
        <v>704</v>
      </c>
      <c r="D123" s="164" t="s">
        <v>1082</v>
      </c>
      <c r="E123" s="164" t="s">
        <v>1082</v>
      </c>
      <c r="F123" s="163">
        <v>1</v>
      </c>
      <c r="G123" s="164" t="s">
        <v>1606</v>
      </c>
      <c r="H123" s="164" t="s">
        <v>1078</v>
      </c>
      <c r="I123" s="163" t="s">
        <v>89</v>
      </c>
      <c r="J123" s="164" t="s">
        <v>1043</v>
      </c>
      <c r="K123" s="164" t="s">
        <v>1117</v>
      </c>
      <c r="L123" s="164" t="s">
        <v>1117</v>
      </c>
      <c r="M123" s="164" t="s">
        <v>1117</v>
      </c>
      <c r="N123" s="163">
        <v>2</v>
      </c>
      <c r="O123" s="163">
        <v>3</v>
      </c>
      <c r="P123" s="163">
        <f t="shared" si="17"/>
        <v>6</v>
      </c>
      <c r="Q123" s="164" t="str">
        <f t="shared" si="13"/>
        <v>Medio</v>
      </c>
      <c r="R123" s="163">
        <v>25</v>
      </c>
      <c r="S123" s="163">
        <f t="shared" si="16"/>
        <v>150</v>
      </c>
      <c r="T123" s="165" t="str">
        <f t="shared" si="15"/>
        <v>II</v>
      </c>
      <c r="U123" s="164" t="str">
        <f t="shared" si="14"/>
        <v>Aceptable con Control Especifico</v>
      </c>
      <c r="V123" s="164"/>
      <c r="W123" s="8"/>
      <c r="X123" s="164" t="str">
        <f t="shared" si="18"/>
        <v>Lesiones o enfermedades con incapacidad laboral temporal; pérdidas económicas leves.</v>
      </c>
      <c r="Y123" s="164" t="s">
        <v>79</v>
      </c>
      <c r="Z123" s="164" t="s">
        <v>1119</v>
      </c>
      <c r="AA123" s="164" t="s">
        <v>1138</v>
      </c>
      <c r="AB123" s="164" t="s">
        <v>1139</v>
      </c>
      <c r="AC123" s="164" t="s">
        <v>1137</v>
      </c>
      <c r="AD123" s="164" t="s">
        <v>1119</v>
      </c>
    </row>
    <row r="124" spans="1:30" ht="132.75" customHeight="1">
      <c r="A124" s="164" t="s">
        <v>613</v>
      </c>
      <c r="B124" s="164" t="s">
        <v>1038</v>
      </c>
      <c r="C124" s="164" t="s">
        <v>704</v>
      </c>
      <c r="D124" s="164" t="s">
        <v>1082</v>
      </c>
      <c r="E124" s="164" t="s">
        <v>1082</v>
      </c>
      <c r="F124" s="163">
        <v>1</v>
      </c>
      <c r="G124" s="209" t="s">
        <v>1542</v>
      </c>
      <c r="H124" s="207" t="s">
        <v>1531</v>
      </c>
      <c r="I124" s="208" t="s">
        <v>89</v>
      </c>
      <c r="J124" s="207" t="s">
        <v>1530</v>
      </c>
      <c r="K124" s="207" t="s">
        <v>1192</v>
      </c>
      <c r="L124" s="207" t="s">
        <v>1193</v>
      </c>
      <c r="M124" s="164" t="s">
        <v>690</v>
      </c>
      <c r="N124" s="163">
        <v>6</v>
      </c>
      <c r="O124" s="163">
        <v>1</v>
      </c>
      <c r="P124" s="163">
        <f t="shared" ref="P124:P129" si="19">N124*O124</f>
        <v>6</v>
      </c>
      <c r="Q124" s="164" t="str">
        <f t="shared" si="13"/>
        <v>Medio</v>
      </c>
      <c r="R124" s="163">
        <v>60</v>
      </c>
      <c r="S124" s="163">
        <f>P124*R124</f>
        <v>360</v>
      </c>
      <c r="T124" s="165" t="str">
        <f>IF(AND(S124&gt;=600,S124&lt;=4000),"I",IF(AND(S124&gt;=150,S124&lt;=500),"II",IF(AND(S124&gt;=40,S124&lt;=120),"III",IF(AND(S124&gt;=0,S124&lt;=39),"IV"))))</f>
        <v>II</v>
      </c>
      <c r="U124" s="164" t="str">
        <f t="shared" si="14"/>
        <v>Aceptable con Control Especifico</v>
      </c>
      <c r="V124" s="207" t="s">
        <v>1546</v>
      </c>
      <c r="W124" s="8"/>
      <c r="X124" s="207" t="str">
        <f>IF(R124=100,"Posible muerte, situación crítica o catastrófica; pérdidas económicas muy altas.",IF(R124=60,"Lesiones o enfermedades graves irreparables (Incapacidad permanente parcial o invalidez); pérdidas económicas altas.",IF(R124=25,"Lesiones o enfermedades con incapacidad laboral temporal; pérdidas económicas leves.",IF(R124=10,"Lesiones o enfermedades que no requieren incapacidad; pérdidas económicas mínimas.","ERROR"))))</f>
        <v>Lesiones o enfermedades graves irreparables (Incapacidad permanente parcial o invalidez); pérdidas económicas altas.</v>
      </c>
      <c r="Y124" s="207" t="s">
        <v>79</v>
      </c>
      <c r="Z124" s="207" t="s">
        <v>1119</v>
      </c>
      <c r="AA124" s="207" t="s">
        <v>1119</v>
      </c>
      <c r="AB124" s="207" t="s">
        <v>1532</v>
      </c>
      <c r="AC124" s="207" t="s">
        <v>1533</v>
      </c>
      <c r="AD124" s="207" t="s">
        <v>1156</v>
      </c>
    </row>
    <row r="125" spans="1:30" ht="132.75" customHeight="1">
      <c r="A125" s="164" t="s">
        <v>613</v>
      </c>
      <c r="B125" s="164" t="s">
        <v>1038</v>
      </c>
      <c r="C125" s="164" t="s">
        <v>704</v>
      </c>
      <c r="D125" s="164" t="s">
        <v>1082</v>
      </c>
      <c r="E125" s="164" t="s">
        <v>1082</v>
      </c>
      <c r="F125" s="163">
        <v>1</v>
      </c>
      <c r="G125" s="164" t="s">
        <v>1603</v>
      </c>
      <c r="H125" s="164" t="s">
        <v>1051</v>
      </c>
      <c r="I125" s="163" t="s">
        <v>88</v>
      </c>
      <c r="J125" s="164" t="s">
        <v>1045</v>
      </c>
      <c r="K125" s="164" t="s">
        <v>1117</v>
      </c>
      <c r="L125" s="164" t="s">
        <v>1117</v>
      </c>
      <c r="M125" s="164" t="s">
        <v>1117</v>
      </c>
      <c r="N125" s="163">
        <v>2</v>
      </c>
      <c r="O125" s="163">
        <v>4</v>
      </c>
      <c r="P125" s="163">
        <f t="shared" si="19"/>
        <v>8</v>
      </c>
      <c r="Q125" s="164" t="str">
        <f t="shared" si="13"/>
        <v>Medio</v>
      </c>
      <c r="R125" s="163">
        <v>25</v>
      </c>
      <c r="S125" s="163">
        <f t="shared" si="16"/>
        <v>200</v>
      </c>
      <c r="T125" s="165" t="str">
        <f t="shared" ref="T125:T131" si="20">IF(AND(S125&gt;=600,S125&lt;=4000),"I",IF(AND(S125&gt;=150,S125&lt;=500),"II",IF(AND(S125&gt;=40,S125&lt;=120),"III",IF(AND(S125&gt;=0,S125&lt;=39),"IV","ERROR"))))</f>
        <v>II</v>
      </c>
      <c r="U125" s="164" t="str">
        <f t="shared" si="14"/>
        <v>Aceptable con Control Especifico</v>
      </c>
      <c r="V125" s="164"/>
      <c r="W125" s="8"/>
      <c r="X125" s="164" t="str">
        <f t="shared" ref="X125:X131" si="21">IF(R125=100,"Posible muerte, situación crítica o catastrófica; pérdidas económicas muy altas.",IF(R125=60,"Lesiones o enfermedades graves irreparables (Incapacidad permanente parcial o invalidez); pérdidas económicas altas.",IF(R125=25,"Lesiones o enfermedades con incapacidad laboral temporal; pérdidas económicas leves.",IF(R125=10,"Lesiones o enfermedades que no requieren incapacidad; pérdidas económicas mínimas."))))</f>
        <v>Lesiones o enfermedades con incapacidad laboral temporal; pérdidas económicas leves.</v>
      </c>
      <c r="Y125" s="164" t="s">
        <v>79</v>
      </c>
      <c r="Z125" s="164" t="s">
        <v>1119</v>
      </c>
      <c r="AA125" s="164" t="s">
        <v>1119</v>
      </c>
      <c r="AB125" s="164" t="s">
        <v>1119</v>
      </c>
      <c r="AC125" s="164" t="s">
        <v>1135</v>
      </c>
      <c r="AD125" s="164" t="s">
        <v>1119</v>
      </c>
    </row>
    <row r="126" spans="1:30" ht="132.75" customHeight="1">
      <c r="A126" s="164" t="s">
        <v>613</v>
      </c>
      <c r="B126" s="164" t="s">
        <v>1038</v>
      </c>
      <c r="C126" s="164" t="s">
        <v>704</v>
      </c>
      <c r="D126" s="164" t="s">
        <v>1082</v>
      </c>
      <c r="E126" s="164" t="s">
        <v>1082</v>
      </c>
      <c r="F126" s="163">
        <v>1</v>
      </c>
      <c r="G126" s="164" t="s">
        <v>1603</v>
      </c>
      <c r="H126" s="164" t="s">
        <v>1134</v>
      </c>
      <c r="I126" s="163" t="s">
        <v>88</v>
      </c>
      <c r="J126" s="164" t="s">
        <v>1086</v>
      </c>
      <c r="K126" s="164" t="s">
        <v>1117</v>
      </c>
      <c r="L126" s="164" t="s">
        <v>1117</v>
      </c>
      <c r="M126" s="164" t="s">
        <v>1117</v>
      </c>
      <c r="N126" s="163">
        <v>2</v>
      </c>
      <c r="O126" s="163">
        <v>2</v>
      </c>
      <c r="P126" s="163">
        <f t="shared" si="19"/>
        <v>4</v>
      </c>
      <c r="Q126" s="164" t="str">
        <f t="shared" si="13"/>
        <v>Bajo</v>
      </c>
      <c r="R126" s="163">
        <v>25</v>
      </c>
      <c r="S126" s="163">
        <f t="shared" ref="S126:S131" si="22">P126*R126</f>
        <v>100</v>
      </c>
      <c r="T126" s="165" t="str">
        <f t="shared" si="20"/>
        <v>III</v>
      </c>
      <c r="U126" s="164" t="str">
        <f t="shared" si="14"/>
        <v>Mejorable</v>
      </c>
      <c r="V126" s="164"/>
      <c r="W126" s="8"/>
      <c r="X126" s="164" t="str">
        <f t="shared" si="21"/>
        <v>Lesiones o enfermedades con incapacidad laboral temporal; pérdidas económicas leves.</v>
      </c>
      <c r="Y126" s="164" t="s">
        <v>79</v>
      </c>
      <c r="Z126" s="164" t="s">
        <v>1119</v>
      </c>
      <c r="AA126" s="164" t="s">
        <v>1119</v>
      </c>
      <c r="AB126" s="164" t="s">
        <v>1119</v>
      </c>
      <c r="AC126" s="164" t="s">
        <v>1133</v>
      </c>
      <c r="AD126" s="164" t="s">
        <v>1119</v>
      </c>
    </row>
    <row r="127" spans="1:30" ht="132.75" customHeight="1">
      <c r="A127" s="164" t="s">
        <v>613</v>
      </c>
      <c r="B127" s="164" t="s">
        <v>1038</v>
      </c>
      <c r="C127" s="164" t="s">
        <v>704</v>
      </c>
      <c r="D127" s="164" t="s">
        <v>1082</v>
      </c>
      <c r="E127" s="164" t="s">
        <v>1082</v>
      </c>
      <c r="F127" s="163">
        <v>1</v>
      </c>
      <c r="G127" s="164" t="s">
        <v>1603</v>
      </c>
      <c r="H127" s="164" t="s">
        <v>1079</v>
      </c>
      <c r="I127" s="163" t="s">
        <v>88</v>
      </c>
      <c r="J127" s="164" t="s">
        <v>1087</v>
      </c>
      <c r="K127" s="164" t="s">
        <v>1117</v>
      </c>
      <c r="L127" s="164" t="s">
        <v>1117</v>
      </c>
      <c r="M127" s="164" t="s">
        <v>1117</v>
      </c>
      <c r="N127" s="163">
        <v>2</v>
      </c>
      <c r="O127" s="163">
        <v>3</v>
      </c>
      <c r="P127" s="163">
        <f t="shared" si="19"/>
        <v>6</v>
      </c>
      <c r="Q127" s="164" t="str">
        <f t="shared" si="13"/>
        <v>Medio</v>
      </c>
      <c r="R127" s="163">
        <v>25</v>
      </c>
      <c r="S127" s="163">
        <f t="shared" si="22"/>
        <v>150</v>
      </c>
      <c r="T127" s="165" t="str">
        <f t="shared" si="20"/>
        <v>II</v>
      </c>
      <c r="U127" s="164" t="str">
        <f t="shared" si="14"/>
        <v>Aceptable con Control Especifico</v>
      </c>
      <c r="V127" s="164"/>
      <c r="W127" s="8"/>
      <c r="X127" s="164" t="str">
        <f t="shared" si="21"/>
        <v>Lesiones o enfermedades con incapacidad laboral temporal; pérdidas económicas leves.</v>
      </c>
      <c r="Y127" s="164" t="s">
        <v>79</v>
      </c>
      <c r="Z127" s="164" t="s">
        <v>1119</v>
      </c>
      <c r="AA127" s="164" t="s">
        <v>1119</v>
      </c>
      <c r="AB127" s="164" t="s">
        <v>1119</v>
      </c>
      <c r="AC127" s="164" t="s">
        <v>1131</v>
      </c>
      <c r="AD127" s="164" t="s">
        <v>1119</v>
      </c>
    </row>
    <row r="128" spans="1:30" ht="132.75" customHeight="1">
      <c r="A128" s="164" t="s">
        <v>613</v>
      </c>
      <c r="B128" s="164" t="s">
        <v>1038</v>
      </c>
      <c r="C128" s="164" t="s">
        <v>704</v>
      </c>
      <c r="D128" s="164" t="s">
        <v>1082</v>
      </c>
      <c r="E128" s="164" t="s">
        <v>1082</v>
      </c>
      <c r="F128" s="163">
        <v>1</v>
      </c>
      <c r="G128" s="164" t="s">
        <v>1606</v>
      </c>
      <c r="H128" s="164" t="s">
        <v>1080</v>
      </c>
      <c r="I128" s="163" t="s">
        <v>89</v>
      </c>
      <c r="J128" s="164" t="s">
        <v>1064</v>
      </c>
      <c r="K128" s="164" t="s">
        <v>1117</v>
      </c>
      <c r="L128" s="164" t="s">
        <v>1117</v>
      </c>
      <c r="M128" s="164" t="s">
        <v>1117</v>
      </c>
      <c r="N128" s="163">
        <v>2</v>
      </c>
      <c r="O128" s="163">
        <v>2</v>
      </c>
      <c r="P128" s="163">
        <f t="shared" si="19"/>
        <v>4</v>
      </c>
      <c r="Q128" s="164" t="str">
        <f t="shared" si="13"/>
        <v>Bajo</v>
      </c>
      <c r="R128" s="163">
        <v>25</v>
      </c>
      <c r="S128" s="163">
        <f t="shared" si="22"/>
        <v>100</v>
      </c>
      <c r="T128" s="165" t="str">
        <f t="shared" si="20"/>
        <v>III</v>
      </c>
      <c r="U128" s="164" t="str">
        <f t="shared" si="14"/>
        <v>Mejorable</v>
      </c>
      <c r="V128" s="164"/>
      <c r="W128" s="8"/>
      <c r="X128" s="164" t="str">
        <f t="shared" si="21"/>
        <v>Lesiones o enfermedades con incapacidad laboral temporal; pérdidas económicas leves.</v>
      </c>
      <c r="Y128" s="164" t="s">
        <v>79</v>
      </c>
      <c r="Z128" s="164" t="s">
        <v>1119</v>
      </c>
      <c r="AA128" s="164" t="s">
        <v>1119</v>
      </c>
      <c r="AB128" s="164" t="s">
        <v>1153</v>
      </c>
      <c r="AC128" s="164" t="s">
        <v>1154</v>
      </c>
      <c r="AD128" s="164" t="s">
        <v>1119</v>
      </c>
    </row>
    <row r="129" spans="1:30" ht="132.75" customHeight="1">
      <c r="A129" s="164" t="s">
        <v>613</v>
      </c>
      <c r="B129" s="164" t="s">
        <v>1038</v>
      </c>
      <c r="C129" s="164" t="s">
        <v>704</v>
      </c>
      <c r="D129" s="164" t="s">
        <v>1082</v>
      </c>
      <c r="E129" s="164" t="s">
        <v>1082</v>
      </c>
      <c r="F129" s="163">
        <v>1</v>
      </c>
      <c r="G129" s="164" t="s">
        <v>1606</v>
      </c>
      <c r="H129" s="164" t="s">
        <v>1152</v>
      </c>
      <c r="I129" s="163" t="s">
        <v>89</v>
      </c>
      <c r="J129" s="164" t="s">
        <v>1041</v>
      </c>
      <c r="K129" s="164" t="s">
        <v>1117</v>
      </c>
      <c r="L129" s="164" t="s">
        <v>1148</v>
      </c>
      <c r="M129" s="164" t="s">
        <v>1150</v>
      </c>
      <c r="N129" s="163">
        <v>2</v>
      </c>
      <c r="O129" s="163">
        <v>4</v>
      </c>
      <c r="P129" s="163">
        <f t="shared" si="19"/>
        <v>8</v>
      </c>
      <c r="Q129" s="164" t="str">
        <f t="shared" si="13"/>
        <v>Medio</v>
      </c>
      <c r="R129" s="163">
        <v>25</v>
      </c>
      <c r="S129" s="163">
        <f t="shared" si="22"/>
        <v>200</v>
      </c>
      <c r="T129" s="165" t="str">
        <f t="shared" si="20"/>
        <v>II</v>
      </c>
      <c r="U129" s="164" t="str">
        <f t="shared" si="14"/>
        <v>Aceptable con Control Especifico</v>
      </c>
      <c r="V129" s="164"/>
      <c r="W129" s="8"/>
      <c r="X129" s="164" t="str">
        <f t="shared" si="21"/>
        <v>Lesiones o enfermedades con incapacidad laboral temporal; pérdidas económicas leves.</v>
      </c>
      <c r="Y129" s="164" t="s">
        <v>79</v>
      </c>
      <c r="Z129" s="164" t="s">
        <v>1119</v>
      </c>
      <c r="AA129" s="164" t="s">
        <v>1119</v>
      </c>
      <c r="AB129" s="164" t="s">
        <v>1119</v>
      </c>
      <c r="AC129" s="164" t="s">
        <v>1151</v>
      </c>
      <c r="AD129" s="164" t="s">
        <v>1119</v>
      </c>
    </row>
    <row r="130" spans="1:30" ht="132.75" customHeight="1">
      <c r="A130" s="164" t="s">
        <v>613</v>
      </c>
      <c r="B130" s="164" t="s">
        <v>1038</v>
      </c>
      <c r="C130" s="164" t="s">
        <v>704</v>
      </c>
      <c r="D130" s="164" t="s">
        <v>1082</v>
      </c>
      <c r="E130" s="164" t="s">
        <v>1082</v>
      </c>
      <c r="F130" s="163">
        <v>1</v>
      </c>
      <c r="G130" s="164" t="s">
        <v>1525</v>
      </c>
      <c r="H130" s="164" t="s">
        <v>1099</v>
      </c>
      <c r="I130" s="163" t="s">
        <v>89</v>
      </c>
      <c r="J130" s="164" t="s">
        <v>1100</v>
      </c>
      <c r="K130" s="164" t="s">
        <v>628</v>
      </c>
      <c r="L130" s="164" t="s">
        <v>697</v>
      </c>
      <c r="M130" s="164" t="s">
        <v>702</v>
      </c>
      <c r="N130" s="163">
        <v>2</v>
      </c>
      <c r="O130" s="163">
        <v>1</v>
      </c>
      <c r="P130" s="163">
        <f>N130*O130</f>
        <v>2</v>
      </c>
      <c r="Q130" s="164" t="str">
        <f t="shared" si="13"/>
        <v>Bajo</v>
      </c>
      <c r="R130" s="163">
        <v>60</v>
      </c>
      <c r="S130" s="163">
        <f t="shared" si="22"/>
        <v>120</v>
      </c>
      <c r="T130" s="165" t="str">
        <f t="shared" si="20"/>
        <v>III</v>
      </c>
      <c r="U130" s="164" t="str">
        <f>IF(AND(S130&gt;=600,S130&lt;=4000),"No Aceptable",IF(AND(S130&gt;=150,S130&lt;=500),"Aceptable con Control Especifico",IF(AND(S130&gt;=40,S130&lt;=120),"Mejorable",IF(AND(S130&gt;=0,S130&lt;=39),"Aceptable",))))</f>
        <v>Mejorable</v>
      </c>
      <c r="V130" s="164"/>
      <c r="W130" s="8"/>
      <c r="X130" s="164" t="str">
        <f t="shared" si="21"/>
        <v>Lesiones o enfermedades graves irreparables (Incapacidad permanente parcial o invalidez); pérdidas económicas altas.</v>
      </c>
      <c r="Y130" s="164" t="s">
        <v>79</v>
      </c>
      <c r="Z130" s="164" t="s">
        <v>1119</v>
      </c>
      <c r="AA130" s="164" t="s">
        <v>1119</v>
      </c>
      <c r="AB130" s="164" t="s">
        <v>1153</v>
      </c>
      <c r="AC130" s="164" t="s">
        <v>1154</v>
      </c>
      <c r="AD130" s="164" t="s">
        <v>1119</v>
      </c>
    </row>
    <row r="131" spans="1:30" ht="132.75" customHeight="1">
      <c r="A131" s="164" t="s">
        <v>613</v>
      </c>
      <c r="B131" s="164" t="s">
        <v>1038</v>
      </c>
      <c r="C131" s="164" t="s">
        <v>704</v>
      </c>
      <c r="D131" s="164" t="s">
        <v>1082</v>
      </c>
      <c r="E131" s="164" t="s">
        <v>1082</v>
      </c>
      <c r="F131" s="163">
        <v>1</v>
      </c>
      <c r="G131" s="164" t="s">
        <v>1525</v>
      </c>
      <c r="H131" s="164" t="s">
        <v>1076</v>
      </c>
      <c r="I131" s="163" t="s">
        <v>89</v>
      </c>
      <c r="J131" s="164" t="s">
        <v>1101</v>
      </c>
      <c r="K131" s="164" t="s">
        <v>628</v>
      </c>
      <c r="L131" s="164" t="s">
        <v>697</v>
      </c>
      <c r="M131" s="164" t="s">
        <v>702</v>
      </c>
      <c r="N131" s="163">
        <v>6</v>
      </c>
      <c r="O131" s="163">
        <v>1</v>
      </c>
      <c r="P131" s="163">
        <f>N131*O131</f>
        <v>6</v>
      </c>
      <c r="Q131" s="164" t="str">
        <f t="shared" si="13"/>
        <v>Medio</v>
      </c>
      <c r="R131" s="163">
        <v>60</v>
      </c>
      <c r="S131" s="163">
        <f t="shared" si="22"/>
        <v>360</v>
      </c>
      <c r="T131" s="165" t="str">
        <f t="shared" si="20"/>
        <v>II</v>
      </c>
      <c r="U131" s="164" t="str">
        <f>IF(AND(S131&gt;=600,S131&lt;=4000),"No Aceptable",IF(AND(S131&gt;=150,S131&lt;=500),"Aceptable con Control Especifico",IF(AND(S131&gt;=40,S131&lt;=120),"Mejorable",IF(AND(S131&gt;=0,S131&lt;=39),"Aceptable",))))</f>
        <v>Aceptable con Control Especifico</v>
      </c>
      <c r="V131" s="164"/>
      <c r="W131" s="8"/>
      <c r="X131" s="164" t="str">
        <f t="shared" si="21"/>
        <v>Lesiones o enfermedades graves irreparables (Incapacidad permanente parcial o invalidez); pérdidas económicas altas.</v>
      </c>
      <c r="Y131" s="164" t="s">
        <v>79</v>
      </c>
      <c r="Z131" s="164" t="s">
        <v>1119</v>
      </c>
      <c r="AA131" s="164" t="s">
        <v>1119</v>
      </c>
      <c r="AB131" s="164" t="s">
        <v>1153</v>
      </c>
      <c r="AC131" s="164" t="s">
        <v>1154</v>
      </c>
      <c r="AD131" s="164" t="s">
        <v>1119</v>
      </c>
    </row>
  </sheetData>
  <autoFilter ref="A8:AC131"/>
  <mergeCells count="23">
    <mergeCell ref="A6:G6"/>
    <mergeCell ref="H6:K6"/>
    <mergeCell ref="G7:H7"/>
    <mergeCell ref="I7:J7"/>
    <mergeCell ref="K7:M7"/>
    <mergeCell ref="N7:T7"/>
    <mergeCell ref="V7:X7"/>
    <mergeCell ref="AA1:AD5"/>
    <mergeCell ref="Y6:AD6"/>
    <mergeCell ref="Y7:AD7"/>
    <mergeCell ref="J5:Q5"/>
    <mergeCell ref="R5:X5"/>
    <mergeCell ref="Y5:Z5"/>
    <mergeCell ref="L6:X6"/>
    <mergeCell ref="A1:B5"/>
    <mergeCell ref="C1:Z1"/>
    <mergeCell ref="C5:I5"/>
    <mergeCell ref="C2:Z2"/>
    <mergeCell ref="C3:Z3"/>
    <mergeCell ref="C4:I4"/>
    <mergeCell ref="J4:Q4"/>
    <mergeCell ref="R4:X4"/>
    <mergeCell ref="Y4:Z4"/>
  </mergeCells>
  <conditionalFormatting sqref="Q9:Q60 Q62:Q92 Q94:Q131">
    <cfRule type="cellIs" dxfId="63" priority="1204" stopIfTrue="1" operator="equal">
      <formula>"ALTO"</formula>
    </cfRule>
    <cfRule type="cellIs" dxfId="62" priority="1205" stopIfTrue="1" operator="equal">
      <formula>"MEDIO"</formula>
    </cfRule>
    <cfRule type="cellIs" dxfId="61" priority="1206" stopIfTrue="1" operator="equal">
      <formula>"BAJO"</formula>
    </cfRule>
  </conditionalFormatting>
  <conditionalFormatting sqref="Q9:Q131">
    <cfRule type="cellIs" dxfId="60" priority="9" stopIfTrue="1" operator="equal">
      <formula>"MUY ALTO"</formula>
    </cfRule>
  </conditionalFormatting>
  <conditionalFormatting sqref="Q61">
    <cfRule type="cellIs" dxfId="59" priority="22" stopIfTrue="1" operator="equal">
      <formula>"ALTO"</formula>
    </cfRule>
    <cfRule type="cellIs" dxfId="58" priority="23" stopIfTrue="1" operator="equal">
      <formula>"MEDIO"</formula>
    </cfRule>
    <cfRule type="cellIs" dxfId="57" priority="24" stopIfTrue="1" operator="equal">
      <formula>"BAJO"</formula>
    </cfRule>
  </conditionalFormatting>
  <conditionalFormatting sqref="Q93">
    <cfRule type="cellIs" dxfId="56" priority="10" stopIfTrue="1" operator="equal">
      <formula>"ALTO"</formula>
    </cfRule>
    <cfRule type="cellIs" dxfId="55" priority="11" stopIfTrue="1" operator="equal">
      <formula>"MEDIO"</formula>
    </cfRule>
    <cfRule type="cellIs" dxfId="54" priority="12" stopIfTrue="1" operator="equal">
      <formula>"BAJO"</formula>
    </cfRule>
  </conditionalFormatting>
  <conditionalFormatting sqref="T9:T131">
    <cfRule type="cellIs" dxfId="53" priority="5" stopIfTrue="1" operator="equal">
      <formula>"IV"</formula>
    </cfRule>
    <cfRule type="cellIs" dxfId="52" priority="6" stopIfTrue="1" operator="equal">
      <formula>"I"</formula>
    </cfRule>
    <cfRule type="cellIs" dxfId="51" priority="7" stopIfTrue="1" operator="equal">
      <formula>"II"</formula>
    </cfRule>
    <cfRule type="cellIs" dxfId="50" priority="8" stopIfTrue="1" operator="equal">
      <formula>"III"</formula>
    </cfRule>
  </conditionalFormatting>
  <conditionalFormatting sqref="U61">
    <cfRule type="cellIs" dxfId="49" priority="13" stopIfTrue="1" operator="equal">
      <formula>"Mejorable, Mejorar el control existente"</formula>
    </cfRule>
    <cfRule type="cellIs" dxfId="48" priority="14" stopIfTrue="1" operator="equal">
      <formula>"No Aceptable o Aceptable con control especifico, Corregir o adoptar medidas de control "</formula>
    </cfRule>
    <cfRule type="cellIs" dxfId="47" priority="15" stopIfTrue="1" operator="equal">
      <formula>"Aceptable, No intervenir, salvo que un análisis más preciso lo justifique"</formula>
    </cfRule>
    <cfRule type="cellIs" dxfId="46" priority="16" stopIfTrue="1" operator="equal">
      <formula>"No Aceptable, Situación crítica, corrección urgente"</formula>
    </cfRule>
  </conditionalFormatting>
  <conditionalFormatting sqref="U93">
    <cfRule type="cellIs" dxfId="45" priority="1" stopIfTrue="1" operator="equal">
      <formula>"Mejorable, Mejorar el control existente"</formula>
    </cfRule>
    <cfRule type="cellIs" dxfId="44" priority="2" stopIfTrue="1" operator="equal">
      <formula>"No Aceptable o Aceptable con control especifico, Corregir o adoptar medidas de control "</formula>
    </cfRule>
    <cfRule type="cellIs" dxfId="43" priority="3" stopIfTrue="1" operator="equal">
      <formula>"Aceptable, No intervenir, salvo que un análisis más preciso lo justifique"</formula>
    </cfRule>
    <cfRule type="cellIs" dxfId="42" priority="4" stopIfTrue="1" operator="equal">
      <formula>"No Aceptable, Situación crítica, corrección urgente"</formula>
    </cfRule>
  </conditionalFormatting>
  <conditionalFormatting sqref="AB50">
    <cfRule type="cellIs" dxfId="41" priority="85" stopIfTrue="1" operator="equal">
      <formula>"ALTO"</formula>
    </cfRule>
    <cfRule type="cellIs" dxfId="40" priority="86" stopIfTrue="1" operator="equal">
      <formula>"MEDIO"</formula>
    </cfRule>
    <cfRule type="cellIs" dxfId="39" priority="87" stopIfTrue="1" operator="equal">
      <formula>"BAJO"</formula>
    </cfRule>
    <cfRule type="cellIs" dxfId="38" priority="88" stopIfTrue="1" operator="equal">
      <formula>"ALTO"</formula>
    </cfRule>
    <cfRule type="cellIs" dxfId="37" priority="89" stopIfTrue="1" operator="equal">
      <formula>"MEDIO"</formula>
    </cfRule>
    <cfRule type="cellIs" dxfId="36" priority="90" stopIfTrue="1" operator="equal">
      <formula>"BAJO"</formula>
    </cfRule>
  </conditionalFormatting>
  <dataValidations count="6">
    <dataValidation type="list" allowBlank="1" showInputMessage="1" showErrorMessage="1" sqref="I76:I79 I84:I87 I105:I107 I113:I115 I90 I100:I101 I124:I127 I95 I9:I55 I64:I74 I60:I61 I93">
      <formula1>"Enfermedad Laboral., Accidente de Trabajo."</formula1>
    </dataValidation>
    <dataValidation type="list" allowBlank="1" showInputMessage="1" showErrorMessage="1" sqref="O120:O121 O21:O35 O90 O113:O115 O76:O79 O85:O87 O105:O107 O124 O9:O18 O57:O61 O93">
      <formula1>"1, 2, 3, 4"</formula1>
    </dataValidation>
    <dataValidation type="list" allowBlank="1" showInputMessage="1" showErrorMessage="1" sqref="R113:R115 R76:R79 R85:R87 R105:R107 R9:R35 R124 R90 R60:R61 R93">
      <formula1>"10, 25, 60, 100"</formula1>
    </dataValidation>
    <dataValidation type="list" allowBlank="1" showInputMessage="1" showErrorMessage="1" sqref="F9:F131">
      <formula1>"0, 1"</formula1>
    </dataValidation>
    <dataValidation type="list" allowBlank="1" showInputMessage="1" showErrorMessage="1" sqref="N9:N60 N62:N92 N94:N131">
      <formula1>"0,1, 2, 6, 10"</formula1>
    </dataValidation>
    <dataValidation type="list" allowBlank="1" showInputMessage="1" showErrorMessage="1" sqref="N61 N93">
      <formula1>"1, 2, 6, 10"</formula1>
    </dataValidation>
  </dataValidations>
  <pageMargins left="0.63" right="0.49" top="0.49" bottom="0.74803149606299213" header="0.19" footer="0.26"/>
  <pageSetup scale="2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2:IV13"/>
  <sheetViews>
    <sheetView zoomScale="80" zoomScaleNormal="80" workbookViewId="0">
      <selection activeCell="Y7" sqref="Y7:AD7"/>
    </sheetView>
  </sheetViews>
  <sheetFormatPr baseColWidth="10" defaultRowHeight="12.75"/>
  <cols>
    <col min="7" max="7" width="14.28515625" customWidth="1"/>
    <col min="8" max="8" width="16.28515625" customWidth="1"/>
    <col min="13" max="13" width="40.5703125" customWidth="1"/>
    <col min="22" max="23" width="0" hidden="1" customWidth="1"/>
    <col min="24" max="24" width="16.5703125" customWidth="1"/>
    <col min="27" max="28" width="49.140625" customWidth="1"/>
    <col min="29" max="29" width="52.7109375" customWidth="1"/>
    <col min="30" max="30" width="15" customWidth="1"/>
  </cols>
  <sheetData>
    <row r="2" spans="1:256" s="167" customFormat="1" ht="22.5" customHeight="1">
      <c r="A2" s="383"/>
      <c r="B2" s="383"/>
      <c r="C2" s="394" t="s">
        <v>90</v>
      </c>
      <c r="D2" s="394"/>
      <c r="E2" s="394"/>
      <c r="F2" s="394"/>
      <c r="G2" s="394"/>
      <c r="H2" s="394"/>
      <c r="I2" s="394"/>
      <c r="J2" s="394"/>
      <c r="K2" s="394"/>
      <c r="L2" s="394"/>
      <c r="M2" s="394"/>
      <c r="N2" s="394"/>
      <c r="O2" s="394"/>
      <c r="P2" s="394"/>
      <c r="Q2" s="394"/>
      <c r="R2" s="394"/>
      <c r="S2" s="394"/>
      <c r="T2" s="394"/>
      <c r="U2" s="394"/>
      <c r="V2" s="394"/>
      <c r="W2" s="394"/>
      <c r="X2" s="394"/>
      <c r="Y2" s="394"/>
      <c r="Z2" s="394"/>
      <c r="AA2" s="391"/>
      <c r="AB2" s="391"/>
      <c r="AC2" s="391"/>
      <c r="AD2" s="391"/>
    </row>
    <row r="3" spans="1:256" s="167" customFormat="1" ht="24" customHeight="1">
      <c r="A3" s="383"/>
      <c r="B3" s="383"/>
      <c r="C3" s="394" t="s">
        <v>91</v>
      </c>
      <c r="D3" s="394"/>
      <c r="E3" s="394"/>
      <c r="F3" s="394"/>
      <c r="G3" s="394"/>
      <c r="H3" s="394"/>
      <c r="I3" s="394"/>
      <c r="J3" s="394"/>
      <c r="K3" s="394"/>
      <c r="L3" s="394"/>
      <c r="M3" s="394"/>
      <c r="N3" s="394"/>
      <c r="O3" s="394"/>
      <c r="P3" s="394"/>
      <c r="Q3" s="394"/>
      <c r="R3" s="394"/>
      <c r="S3" s="394"/>
      <c r="T3" s="394"/>
      <c r="U3" s="394"/>
      <c r="V3" s="394"/>
      <c r="W3" s="394"/>
      <c r="X3" s="394"/>
      <c r="Y3" s="394"/>
      <c r="Z3" s="394"/>
      <c r="AA3" s="391"/>
      <c r="AB3" s="391"/>
      <c r="AC3" s="391"/>
      <c r="AD3" s="391"/>
    </row>
    <row r="4" spans="1:256" s="167" customFormat="1" ht="24.75" customHeight="1">
      <c r="A4" s="383"/>
      <c r="B4" s="383"/>
      <c r="C4" s="391" t="s">
        <v>1125</v>
      </c>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row>
    <row r="5" spans="1:256" s="167" customFormat="1" ht="24.75" customHeight="1">
      <c r="A5" s="383"/>
      <c r="B5" s="383"/>
      <c r="C5" s="391" t="s">
        <v>93</v>
      </c>
      <c r="D5" s="391"/>
      <c r="E5" s="391"/>
      <c r="F5" s="391"/>
      <c r="G5" s="391"/>
      <c r="H5" s="391"/>
      <c r="I5" s="391"/>
      <c r="J5" s="391" t="s">
        <v>94</v>
      </c>
      <c r="K5" s="391"/>
      <c r="L5" s="391"/>
      <c r="M5" s="391"/>
      <c r="N5" s="391"/>
      <c r="O5" s="391"/>
      <c r="P5" s="391"/>
      <c r="Q5" s="391"/>
      <c r="R5" s="391" t="s">
        <v>95</v>
      </c>
      <c r="S5" s="391"/>
      <c r="T5" s="391"/>
      <c r="U5" s="391"/>
      <c r="V5" s="391"/>
      <c r="W5" s="391"/>
      <c r="X5" s="391"/>
      <c r="Y5" s="391" t="s">
        <v>96</v>
      </c>
      <c r="Z5" s="391"/>
      <c r="AA5" s="391"/>
      <c r="AB5" s="391"/>
      <c r="AC5" s="391"/>
      <c r="AD5" s="391"/>
    </row>
    <row r="6" spans="1:256" s="167" customFormat="1" ht="26.25" customHeight="1">
      <c r="A6" s="383"/>
      <c r="B6" s="383"/>
      <c r="C6" s="383" t="s">
        <v>97</v>
      </c>
      <c r="D6" s="383"/>
      <c r="E6" s="383"/>
      <c r="F6" s="383"/>
      <c r="G6" s="383"/>
      <c r="H6" s="383"/>
      <c r="I6" s="383"/>
      <c r="J6" s="383">
        <v>6</v>
      </c>
      <c r="K6" s="383"/>
      <c r="L6" s="383"/>
      <c r="M6" s="383"/>
      <c r="N6" s="383"/>
      <c r="O6" s="383"/>
      <c r="P6" s="383"/>
      <c r="Q6" s="383"/>
      <c r="R6" s="384">
        <v>46213</v>
      </c>
      <c r="S6" s="383"/>
      <c r="T6" s="383"/>
      <c r="U6" s="383"/>
      <c r="V6" s="383"/>
      <c r="W6" s="383"/>
      <c r="X6" s="383"/>
      <c r="Y6" s="383" t="s">
        <v>1663</v>
      </c>
      <c r="Z6" s="383"/>
      <c r="AA6" s="391"/>
      <c r="AB6" s="391"/>
      <c r="AC6" s="391"/>
      <c r="AD6" s="391"/>
    </row>
    <row r="7" spans="1:256" s="167" customFormat="1" ht="41.25" customHeight="1">
      <c r="A7" s="390" t="s">
        <v>1593</v>
      </c>
      <c r="B7" s="390"/>
      <c r="C7" s="390"/>
      <c r="D7" s="390"/>
      <c r="E7" s="390"/>
      <c r="F7" s="390"/>
      <c r="G7" s="390"/>
      <c r="H7" s="389" t="s">
        <v>101</v>
      </c>
      <c r="I7" s="389"/>
      <c r="J7" s="389"/>
      <c r="K7" s="389"/>
      <c r="L7" s="391" t="s">
        <v>102</v>
      </c>
      <c r="M7" s="391"/>
      <c r="N7" s="391"/>
      <c r="O7" s="391"/>
      <c r="P7" s="391"/>
      <c r="Q7" s="391"/>
      <c r="R7" s="391"/>
      <c r="S7" s="391"/>
      <c r="T7" s="391"/>
      <c r="U7" s="391"/>
      <c r="V7" s="391"/>
      <c r="W7" s="391"/>
      <c r="X7" s="391"/>
      <c r="Y7" s="389" t="s">
        <v>99</v>
      </c>
      <c r="Z7" s="389"/>
      <c r="AA7" s="389"/>
      <c r="AB7" s="389"/>
      <c r="AC7" s="389"/>
      <c r="AD7" s="389"/>
    </row>
    <row r="8" spans="1:256" s="230" customFormat="1" ht="30" customHeight="1">
      <c r="A8" s="223" t="s">
        <v>622</v>
      </c>
      <c r="B8" s="223" t="s">
        <v>623</v>
      </c>
      <c r="C8" s="223" t="s">
        <v>55</v>
      </c>
      <c r="D8" s="239" t="s">
        <v>80</v>
      </c>
      <c r="E8" s="239" t="s">
        <v>56</v>
      </c>
      <c r="F8" s="239" t="s">
        <v>57</v>
      </c>
      <c r="G8" s="395" t="s">
        <v>81</v>
      </c>
      <c r="H8" s="395"/>
      <c r="I8" s="395" t="s">
        <v>58</v>
      </c>
      <c r="J8" s="395"/>
      <c r="K8" s="395" t="s">
        <v>59</v>
      </c>
      <c r="L8" s="395"/>
      <c r="M8" s="395"/>
      <c r="N8" s="395" t="s">
        <v>82</v>
      </c>
      <c r="O8" s="395"/>
      <c r="P8" s="395"/>
      <c r="Q8" s="395"/>
      <c r="R8" s="395"/>
      <c r="S8" s="395"/>
      <c r="T8" s="395"/>
      <c r="U8" s="239" t="s">
        <v>60</v>
      </c>
      <c r="V8" s="395" t="s">
        <v>61</v>
      </c>
      <c r="W8" s="395"/>
      <c r="X8" s="395"/>
      <c r="Y8" s="395" t="s">
        <v>83</v>
      </c>
      <c r="Z8" s="395"/>
      <c r="AA8" s="395"/>
      <c r="AB8" s="395"/>
      <c r="AC8" s="395"/>
      <c r="AD8" s="395"/>
    </row>
    <row r="9" spans="1:256" s="210" customFormat="1" ht="32.25" customHeight="1">
      <c r="A9" s="223"/>
      <c r="B9" s="223"/>
      <c r="C9" s="223"/>
      <c r="D9" s="223"/>
      <c r="E9" s="223"/>
      <c r="F9" s="223" t="s">
        <v>84</v>
      </c>
      <c r="G9" s="223" t="s">
        <v>3</v>
      </c>
      <c r="H9" s="223" t="s">
        <v>1</v>
      </c>
      <c r="I9" s="223" t="s">
        <v>85</v>
      </c>
      <c r="J9" s="223" t="s">
        <v>86</v>
      </c>
      <c r="K9" s="224" t="s">
        <v>62</v>
      </c>
      <c r="L9" s="224" t="s">
        <v>63</v>
      </c>
      <c r="M9" s="224" t="s">
        <v>64</v>
      </c>
      <c r="N9" s="223" t="s">
        <v>65</v>
      </c>
      <c r="O9" s="223" t="s">
        <v>66</v>
      </c>
      <c r="P9" s="223" t="s">
        <v>67</v>
      </c>
      <c r="Q9" s="223" t="s">
        <v>68</v>
      </c>
      <c r="R9" s="223" t="s">
        <v>69</v>
      </c>
      <c r="S9" s="223" t="s">
        <v>70</v>
      </c>
      <c r="T9" s="223" t="s">
        <v>71</v>
      </c>
      <c r="U9" s="223" t="s">
        <v>72</v>
      </c>
      <c r="V9" s="226" t="s">
        <v>87</v>
      </c>
      <c r="W9" s="226" t="s">
        <v>1587</v>
      </c>
      <c r="X9" s="223" t="s">
        <v>2</v>
      </c>
      <c r="Y9" s="223" t="s">
        <v>73</v>
      </c>
      <c r="Z9" s="223" t="s">
        <v>74</v>
      </c>
      <c r="AA9" s="223" t="s">
        <v>75</v>
      </c>
      <c r="AB9" s="223" t="s">
        <v>76</v>
      </c>
      <c r="AC9" s="223" t="s">
        <v>77</v>
      </c>
      <c r="AD9" s="223" t="s">
        <v>0</v>
      </c>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c r="HF9" s="225"/>
      <c r="HG9" s="225"/>
      <c r="HH9" s="225"/>
      <c r="HI9" s="225"/>
      <c r="HJ9" s="225"/>
      <c r="HK9" s="225"/>
      <c r="HL9" s="225"/>
      <c r="HM9" s="225"/>
      <c r="HN9" s="225"/>
      <c r="HO9" s="225"/>
      <c r="HP9" s="225"/>
      <c r="HQ9" s="225"/>
      <c r="HR9" s="225"/>
      <c r="HS9" s="225"/>
      <c r="HT9" s="225"/>
      <c r="HU9" s="225"/>
      <c r="HV9" s="225"/>
      <c r="HW9" s="225"/>
      <c r="HX9" s="225"/>
      <c r="HY9" s="225"/>
      <c r="HZ9" s="225"/>
      <c r="IA9" s="225"/>
      <c r="IB9" s="225"/>
      <c r="IC9" s="225"/>
      <c r="ID9" s="225"/>
      <c r="IE9" s="225"/>
      <c r="IF9" s="225"/>
      <c r="IG9" s="225"/>
      <c r="IH9" s="225"/>
      <c r="II9" s="225"/>
      <c r="IJ9" s="225"/>
      <c r="IK9" s="225"/>
      <c r="IL9" s="225"/>
      <c r="IM9" s="225"/>
      <c r="IN9" s="225"/>
      <c r="IO9" s="225"/>
      <c r="IP9" s="225"/>
      <c r="IQ9" s="225"/>
      <c r="IR9" s="225"/>
      <c r="IS9" s="225"/>
      <c r="IT9" s="225"/>
      <c r="IU9" s="225"/>
      <c r="IV9" s="225"/>
    </row>
    <row r="10" spans="1:256" ht="147" customHeight="1">
      <c r="A10" s="172" t="s">
        <v>613</v>
      </c>
      <c r="B10" s="172" t="s">
        <v>1393</v>
      </c>
      <c r="C10" s="172" t="s">
        <v>625</v>
      </c>
      <c r="D10" s="172" t="s">
        <v>625</v>
      </c>
      <c r="E10" s="172" t="s">
        <v>1005</v>
      </c>
      <c r="F10" s="177">
        <v>1</v>
      </c>
      <c r="G10" s="178" t="s">
        <v>1002</v>
      </c>
      <c r="H10" s="172" t="s">
        <v>1004</v>
      </c>
      <c r="I10" s="177" t="s">
        <v>89</v>
      </c>
      <c r="J10" s="172" t="s">
        <v>1006</v>
      </c>
      <c r="K10" s="172" t="s">
        <v>960</v>
      </c>
      <c r="L10" s="172" t="s">
        <v>839</v>
      </c>
      <c r="M10" s="173" t="s">
        <v>968</v>
      </c>
      <c r="N10" s="174">
        <v>6</v>
      </c>
      <c r="O10" s="174">
        <v>1</v>
      </c>
      <c r="P10" s="174">
        <f>N10*O10</f>
        <v>6</v>
      </c>
      <c r="Q10" s="173" t="str">
        <f>IF(AND(P10&gt;=1,P10&lt;=4),"Bajo",IF(AND(P10&gt;=6,P10&lt;=8),"Medio",IF(AND(P10&gt;=10,P10&lt;=20),"Alto",IF(AND(P10&gt;=24,P10&lt;=40),"Muy alto","ERROR"))))</f>
        <v>Medio</v>
      </c>
      <c r="R10" s="174">
        <v>10</v>
      </c>
      <c r="S10" s="174">
        <f>P10*R10</f>
        <v>60</v>
      </c>
      <c r="T10" s="175" t="str">
        <f>IF(AND(S10&gt;=600,S10&lt;=4000),"I",IF(AND(S10&gt;=150,S10&lt;=500),"II",IF(AND(S10&gt;=40,S10&lt;=120),"III",IF(AND(S10&gt;=0,S10&lt;=39),"IV","ERROR"))))</f>
        <v>III</v>
      </c>
      <c r="U10" s="173" t="str">
        <f>IF(AND(S10&gt;=600,S10&lt;=4000),"No Aceptable",IF(AND(S10&gt;=150,S10&lt;=500),"Aceptable con Control Especifico",IF(AND(S10&gt;=40,S10&lt;=120),"Mejorable",IF(AND(S10&gt;=0,S10&lt;=39),"Aceptable",))))</f>
        <v>Mejorable</v>
      </c>
      <c r="V10" s="172">
        <v>1</v>
      </c>
      <c r="W10" s="216"/>
      <c r="X10" s="172" t="str">
        <f>IF(R10=100,"Posible muerte, situación crítica o catastrófica; pérdidas económicas muy altas.",IF(R10=60,"Lesiones o enfermedades graves irreparables (Incapacidad permanente parcial o invalidez); pérdidas económicas altas.",IF(R10=25,"Lesiones o enfermedades con incapacidad laboral temporal; pérdidas económicas leves.",IF(R10=10,"Lesiones o enfermedades que no requieren incapacidad; pérdidas económicas mínimas.","ERROR"))))</f>
        <v>Lesiones o enfermedades que no requieren incapacidad; pérdidas económicas mínimas.</v>
      </c>
      <c r="Y10" s="172" t="s">
        <v>79</v>
      </c>
      <c r="Z10" s="172" t="s">
        <v>1156</v>
      </c>
      <c r="AA10" s="172" t="s">
        <v>1156</v>
      </c>
      <c r="AB10" s="172" t="s">
        <v>1007</v>
      </c>
      <c r="AC10" s="172" t="s">
        <v>1008</v>
      </c>
      <c r="AD10" s="172" t="s">
        <v>1156</v>
      </c>
    </row>
    <row r="11" spans="1:256" ht="174.75" customHeight="1">
      <c r="A11" s="172" t="s">
        <v>613</v>
      </c>
      <c r="B11" s="172" t="s">
        <v>1393</v>
      </c>
      <c r="C11" s="172" t="s">
        <v>625</v>
      </c>
      <c r="D11" s="172" t="s">
        <v>625</v>
      </c>
      <c r="E11" s="172" t="s">
        <v>1061</v>
      </c>
      <c r="F11" s="177">
        <v>1</v>
      </c>
      <c r="G11" s="178" t="s">
        <v>1002</v>
      </c>
      <c r="H11" s="172" t="s">
        <v>1062</v>
      </c>
      <c r="I11" s="177" t="s">
        <v>89</v>
      </c>
      <c r="J11" s="172" t="s">
        <v>1042</v>
      </c>
      <c r="K11" s="172" t="s">
        <v>1117</v>
      </c>
      <c r="L11" s="172" t="s">
        <v>1117</v>
      </c>
      <c r="M11" s="173" t="s">
        <v>1117</v>
      </c>
      <c r="N11" s="174">
        <v>2</v>
      </c>
      <c r="O11" s="174">
        <v>4</v>
      </c>
      <c r="P11" s="174">
        <f>N11*O11</f>
        <v>8</v>
      </c>
      <c r="Q11" s="173" t="str">
        <f>IF(AND(P11&gt;=0,P11&lt;=4),"Bajo",IF(AND(P11&gt;=6,P11&lt;=8),"Medio",IF(AND(P11&gt;=10,P11&lt;=20),"Alto",IF(AND(P11&gt;=24,P11&lt;=40),"Muy alto","ERROR"))))</f>
        <v>Medio</v>
      </c>
      <c r="R11" s="174">
        <v>25</v>
      </c>
      <c r="S11" s="174">
        <f>P11*R11</f>
        <v>200</v>
      </c>
      <c r="T11" s="175" t="str">
        <f>IF(AND(S11&gt;=600,S11&lt;=4000),"I",IF(AND(S11&gt;=150,S11&lt;=500),"II",IF(AND(S11&gt;=40,S11&lt;=120),"III",IF(AND(S11&gt;=0,S11&lt;=39),"IV","ERROR"))))</f>
        <v>II</v>
      </c>
      <c r="U11" s="173" t="str">
        <f>IF(AND(S11&gt;=600,S11&lt;=4000),"No Aceptable",IF(AND(S11&gt;=150,S11&lt;=500),"Aceptable con Control Especifico",IF(AND(S11&gt;=40,S11&lt;=120),"Mejorable",IF(AND(S11&gt;=0,S11&lt;=39),"Aceptable",))))</f>
        <v>Aceptable con Control Especifico</v>
      </c>
      <c r="V11" s="172"/>
      <c r="W11" s="216"/>
      <c r="X11" s="172" t="str">
        <f>IF(R11=100,"Posible muerte, situación crítica o catastrófica; pérdidas económicas muy altas.",IF(R11=60,"Lesiones o enfermedades graves irreparables (Incapacidad permanente parcial o invalidez); pérdidas económicas altas.",IF(R11=25,"Lesiones o enfermedades con incapacidad laboral temporal; pérdidas económicas leves.",IF(R11=10,"Lesiones o enfermedades que no requieren incapacidad; pérdidas económicas mínimas."))))</f>
        <v>Lesiones o enfermedades con incapacidad laboral temporal; pérdidas económicas leves.</v>
      </c>
      <c r="Y11" s="172" t="s">
        <v>79</v>
      </c>
      <c r="Z11" s="172" t="s">
        <v>1119</v>
      </c>
      <c r="AA11" s="172" t="s">
        <v>1119</v>
      </c>
      <c r="AB11" s="172" t="s">
        <v>1333</v>
      </c>
      <c r="AC11" s="172" t="s">
        <v>1394</v>
      </c>
      <c r="AD11" s="172" t="s">
        <v>1119</v>
      </c>
    </row>
    <row r="12" spans="1:256" ht="240" customHeight="1">
      <c r="A12" s="172" t="s">
        <v>613</v>
      </c>
      <c r="B12" s="172" t="s">
        <v>1393</v>
      </c>
      <c r="C12" s="172" t="s">
        <v>625</v>
      </c>
      <c r="D12" s="172" t="s">
        <v>625</v>
      </c>
      <c r="E12" s="172" t="s">
        <v>1061</v>
      </c>
      <c r="F12" s="177">
        <v>1</v>
      </c>
      <c r="G12" s="262" t="s">
        <v>1525</v>
      </c>
      <c r="H12" s="263" t="s">
        <v>1099</v>
      </c>
      <c r="I12" s="177" t="s">
        <v>89</v>
      </c>
      <c r="J12" s="172" t="s">
        <v>1100</v>
      </c>
      <c r="K12" s="172" t="s">
        <v>628</v>
      </c>
      <c r="L12" s="172" t="s">
        <v>697</v>
      </c>
      <c r="M12" s="173" t="s">
        <v>702</v>
      </c>
      <c r="N12" s="174">
        <v>2</v>
      </c>
      <c r="O12" s="174">
        <v>1</v>
      </c>
      <c r="P12" s="174">
        <f>N12*O12</f>
        <v>2</v>
      </c>
      <c r="Q12" s="173" t="str">
        <f>IF(AND(P12&gt;=0,P12&lt;=4),"Bajo",IF(AND(P12&gt;=6,P12&lt;=8),"Medio",IF(AND(P12&gt;=10,P12&lt;=20),"Alto",IF(AND(P12&gt;=24,P12&lt;=40),"Muy alto","ERROR"))))</f>
        <v>Bajo</v>
      </c>
      <c r="R12" s="174">
        <v>60</v>
      </c>
      <c r="S12" s="174">
        <f>P12*R12</f>
        <v>120</v>
      </c>
      <c r="T12" s="175" t="str">
        <f>IF(AND(S12&gt;=600,S12&lt;=4000),"I",IF(AND(S12&gt;=150,S12&lt;=500),"II",IF(AND(S12&gt;=40,S12&lt;=120),"III",IF(AND(S12&gt;=0,S12&lt;=39),"IV","ERROR"))))</f>
        <v>III</v>
      </c>
      <c r="U12" s="173" t="str">
        <f>IF(AND(S12&gt;=600,S12&lt;=4000),"No Aceptable",IF(AND(S12&gt;=150,S12&lt;=500),"Aceptable con Control Especifico",IF(AND(S12&gt;=40,S12&lt;=120),"Mejorable",IF(AND(S12&gt;=0,S12&lt;=39),"Aceptable",))))</f>
        <v>Mejorable</v>
      </c>
      <c r="V12" s="172"/>
      <c r="W12" s="216"/>
      <c r="X12" s="172" t="str">
        <f>IF(R12=100,"Posible muerte, situación crítica o catastrófica; pérdidas económicas muy altas.",IF(R12=60,"Lesiones o enfermedades graves irreparables (Incapacidad permanente parcial o invalidez); pérdidas económicas altas.",IF(R12=25,"Lesiones o enfermedades con incapacidad laboral temporal; pérdidas económicas leves.",IF(R12=10,"Lesiones o enfermedades que no requieren incapacidad; pérdidas económicas mínimas."))))</f>
        <v>Lesiones o enfermedades graves irreparables (Incapacidad permanente parcial o invalidez); pérdidas económicas altas.</v>
      </c>
      <c r="Y12" s="172" t="s">
        <v>79</v>
      </c>
      <c r="Z12" s="172" t="s">
        <v>1119</v>
      </c>
      <c r="AA12" s="172" t="s">
        <v>1119</v>
      </c>
      <c r="AB12" s="172" t="s">
        <v>1153</v>
      </c>
      <c r="AC12" s="172" t="s">
        <v>1658</v>
      </c>
      <c r="AD12" s="172" t="s">
        <v>1119</v>
      </c>
    </row>
    <row r="13" spans="1:256" ht="243" customHeight="1">
      <c r="A13" s="172" t="s">
        <v>613</v>
      </c>
      <c r="B13" s="172" t="s">
        <v>1393</v>
      </c>
      <c r="C13" s="172" t="s">
        <v>625</v>
      </c>
      <c r="D13" s="172" t="s">
        <v>625</v>
      </c>
      <c r="E13" s="172" t="s">
        <v>1061</v>
      </c>
      <c r="F13" s="177">
        <v>1</v>
      </c>
      <c r="G13" s="262" t="s">
        <v>1525</v>
      </c>
      <c r="H13" s="263" t="s">
        <v>1076</v>
      </c>
      <c r="I13" s="177" t="s">
        <v>89</v>
      </c>
      <c r="J13" s="172" t="s">
        <v>1101</v>
      </c>
      <c r="K13" s="172" t="s">
        <v>628</v>
      </c>
      <c r="L13" s="172" t="s">
        <v>697</v>
      </c>
      <c r="M13" s="173" t="s">
        <v>702</v>
      </c>
      <c r="N13" s="174">
        <v>6</v>
      </c>
      <c r="O13" s="174">
        <v>1</v>
      </c>
      <c r="P13" s="174">
        <f>N13*O13</f>
        <v>6</v>
      </c>
      <c r="Q13" s="173" t="str">
        <f>IF(AND(P13&gt;=0,P13&lt;=4),"Bajo",IF(AND(P13&gt;=6,P13&lt;=8),"Medio",IF(AND(P13&gt;=10,P13&lt;=20),"Alto",IF(AND(P13&gt;=24,P13&lt;=40),"Muy alto","ERROR"))))</f>
        <v>Medio</v>
      </c>
      <c r="R13" s="174">
        <v>60</v>
      </c>
      <c r="S13" s="174">
        <f>P13*R13</f>
        <v>360</v>
      </c>
      <c r="T13" s="175" t="str">
        <f>IF(AND(S13&gt;=600,S13&lt;=4000),"I",IF(AND(S13&gt;=150,S13&lt;=500),"II",IF(AND(S13&gt;=40,S13&lt;=120),"III",IF(AND(S13&gt;=0,S13&lt;=39),"IV","ERROR"))))</f>
        <v>II</v>
      </c>
      <c r="U13" s="173" t="str">
        <f>IF(AND(S13&gt;=600,S13&lt;=4000),"No Aceptable",IF(AND(S13&gt;=150,S13&lt;=500),"Aceptable con Control Especifico",IF(AND(S13&gt;=40,S13&lt;=120),"Mejorable",IF(AND(S13&gt;=0,S13&lt;=39),"Aceptable",))))</f>
        <v>Aceptable con Control Especifico</v>
      </c>
      <c r="V13" s="172"/>
      <c r="W13" s="216"/>
      <c r="X13" s="172" t="str">
        <f>IF(R13=100,"Posible muerte, situación crítica o catastrófica; pérdidas económicas muy altas.",IF(R13=60,"Lesiones o enfermedades graves irreparables (Incapacidad permanente parcial o invalidez); pérdidas económicas altas.",IF(R13=25,"Lesiones o enfermedades con incapacidad laboral temporal; pérdidas económicas leves.",IF(R13=10,"Lesiones o enfermedades que no requieren incapacidad; pérdidas económicas mínimas."))))</f>
        <v>Lesiones o enfermedades graves irreparables (Incapacidad permanente parcial o invalidez); pérdidas económicas altas.</v>
      </c>
      <c r="Y13" s="172" t="s">
        <v>79</v>
      </c>
      <c r="Z13" s="172" t="s">
        <v>1119</v>
      </c>
      <c r="AA13" s="172" t="s">
        <v>1119</v>
      </c>
      <c r="AB13" s="172" t="s">
        <v>1153</v>
      </c>
      <c r="AC13" s="172" t="s">
        <v>1659</v>
      </c>
      <c r="AD13" s="172" t="s">
        <v>1119</v>
      </c>
    </row>
  </sheetData>
  <mergeCells count="23">
    <mergeCell ref="A7:G7"/>
    <mergeCell ref="H7:K7"/>
    <mergeCell ref="L7:X7"/>
    <mergeCell ref="Y7:AD7"/>
    <mergeCell ref="AA2:AD6"/>
    <mergeCell ref="J5:Q5"/>
    <mergeCell ref="R5:X5"/>
    <mergeCell ref="Y5:Z5"/>
    <mergeCell ref="A2:B6"/>
    <mergeCell ref="Y8:AD8"/>
    <mergeCell ref="G8:H8"/>
    <mergeCell ref="I8:J8"/>
    <mergeCell ref="K8:M8"/>
    <mergeCell ref="N8:T8"/>
    <mergeCell ref="V8:X8"/>
    <mergeCell ref="C4:Z4"/>
    <mergeCell ref="C2:Z2"/>
    <mergeCell ref="C3:Z3"/>
    <mergeCell ref="C5:I5"/>
    <mergeCell ref="C6:I6"/>
    <mergeCell ref="J6:Q6"/>
    <mergeCell ref="R6:X6"/>
    <mergeCell ref="Y6:Z6"/>
  </mergeCells>
  <conditionalFormatting sqref="Q10:Q13">
    <cfRule type="cellIs" dxfId="35" priority="5" stopIfTrue="1" operator="equal">
      <formula>"MUY ALTO"</formula>
    </cfRule>
    <cfRule type="cellIs" dxfId="34" priority="6" stopIfTrue="1" operator="equal">
      <formula>"ALTO"</formula>
    </cfRule>
    <cfRule type="cellIs" dxfId="33" priority="7" stopIfTrue="1" operator="equal">
      <formula>"MEDIO"</formula>
    </cfRule>
    <cfRule type="cellIs" dxfId="32" priority="8" stopIfTrue="1" operator="equal">
      <formula>"BAJO"</formula>
    </cfRule>
  </conditionalFormatting>
  <conditionalFormatting sqref="T10:T13">
    <cfRule type="cellIs" dxfId="31" priority="1" stopIfTrue="1" operator="equal">
      <formula>"IV"</formula>
    </cfRule>
    <cfRule type="cellIs" dxfId="30" priority="2" stopIfTrue="1" operator="equal">
      <formula>"I"</formula>
    </cfRule>
    <cfRule type="cellIs" dxfId="29" priority="3" stopIfTrue="1" operator="equal">
      <formula>"II"</formula>
    </cfRule>
    <cfRule type="cellIs" dxfId="28" priority="4" stopIfTrue="1" operator="equal">
      <formula>"III"</formula>
    </cfRule>
  </conditionalFormatting>
  <dataValidations count="6">
    <dataValidation type="list" allowBlank="1" showInputMessage="1" showErrorMessage="1" sqref="F10:F13 JB12:JB13 SX12:SX13 ACT12:ACT13 AMP12:AMP13 AWL12:AWL13 BGH12:BGH13 BQD12:BQD13 BZZ12:BZZ13 CJV12:CJV13 CTR12:CTR13 DDN12:DDN13 DNJ12:DNJ13 DXF12:DXF13 EHB12:EHB13 EQX12:EQX13 FAT12:FAT13 FKP12:FKP13 FUL12:FUL13 GEH12:GEH13 GOD12:GOD13 GXZ12:GXZ13 HHV12:HHV13 HRR12:HRR13 IBN12:IBN13 ILJ12:ILJ13 IVF12:IVF13 JFB12:JFB13 JOX12:JOX13 JYT12:JYT13 KIP12:KIP13 KSL12:KSL13 LCH12:LCH13 LMD12:LMD13 LVZ12:LVZ13 MFV12:MFV13 MPR12:MPR13 MZN12:MZN13 NJJ12:NJJ13 NTF12:NTF13 ODB12:ODB13 OMX12:OMX13 OWT12:OWT13 PGP12:PGP13 PQL12:PQL13 QAH12:QAH13 QKD12:QKD13 QTZ12:QTZ13 RDV12:RDV13 RNR12:RNR13 RXN12:RXN13 SHJ12:SHJ13 SRF12:SRF13 TBB12:TBB13 TKX12:TKX13 TUT12:TUT13 UEP12:UEP13 UOL12:UOL13 UYH12:UYH13 VID12:VID13 VRZ12:VRZ13 WBV12:WBV13 WLR12:WLR13 WVN12:WVN13">
      <formula1>"0, 1"</formula1>
    </dataValidation>
    <dataValidation type="list" allowBlank="1" showInputMessage="1" showErrorMessage="1" sqref="I10:I11">
      <formula1>"Enfermedad Laboral., Accidente de Trabajo."</formula1>
    </dataValidation>
    <dataValidation type="list" allowBlank="1" showInputMessage="1" showErrorMessage="1" sqref="N10">
      <formula1>"1, 2, 6, 10"</formula1>
    </dataValidation>
    <dataValidation type="list" allowBlank="1" showInputMessage="1" showErrorMessage="1" sqref="O10:O11">
      <formula1>"1, 2, 3, 4"</formula1>
    </dataValidation>
    <dataValidation type="list" allowBlank="1" showInputMessage="1" showErrorMessage="1" sqref="R10:R11">
      <formula1>"10, 25, 60, 100"</formula1>
    </dataValidation>
    <dataValidation type="list" allowBlank="1" showInputMessage="1" showErrorMessage="1" sqref="N11:N13 JJ12:JJ13 TF12:TF13 ADB12:ADB13 AMX12:AMX13 AWT12:AWT13 BGP12:BGP13 BQL12:BQL13 CAH12:CAH13 CKD12:CKD13 CTZ12:CTZ13 DDV12:DDV13 DNR12:DNR13 DXN12:DXN13 EHJ12:EHJ13 ERF12:ERF13 FBB12:FBB13 FKX12:FKX13 FUT12:FUT13 GEP12:GEP13 GOL12:GOL13 GYH12:GYH13 HID12:HID13 HRZ12:HRZ13 IBV12:IBV13 ILR12:ILR13 IVN12:IVN13 JFJ12:JFJ13 JPF12:JPF13 JZB12:JZB13 KIX12:KIX13 KST12:KST13 LCP12:LCP13 LML12:LML13 LWH12:LWH13 MGD12:MGD13 MPZ12:MPZ13 MZV12:MZV13 NJR12:NJR13 NTN12:NTN13 ODJ12:ODJ13 ONF12:ONF13 OXB12:OXB13 PGX12:PGX13 PQT12:PQT13 QAP12:QAP13 QKL12:QKL13 QUH12:QUH13 RED12:RED13 RNZ12:RNZ13 RXV12:RXV13 SHR12:SHR13 SRN12:SRN13 TBJ12:TBJ13 TLF12:TLF13 TVB12:TVB13 UEX12:UEX13 UOT12:UOT13 UYP12:UYP13 VIL12:VIL13 VSH12:VSH13 WCD12:WCD13 WLZ12:WLZ13 WVV12:WVV13">
      <formula1>"0,1, 2, 6, 10"</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dimension ref="A1:IV13"/>
  <sheetViews>
    <sheetView showGridLines="0" topLeftCell="A11" zoomScale="74" zoomScaleNormal="100" zoomScaleSheetLayoutView="50" workbookViewId="0">
      <selection activeCell="E13" sqref="E13"/>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bestFit="1" customWidth="1"/>
    <col min="10" max="10" width="22.5703125" style="52" customWidth="1"/>
    <col min="11" max="11" width="15" style="46" bestFit="1" customWidth="1"/>
    <col min="12" max="12" width="24.28515625" style="46" customWidth="1"/>
    <col min="13" max="13" width="19" style="46" customWidth="1"/>
    <col min="14" max="14" width="8.140625" style="46" bestFit="1" customWidth="1"/>
    <col min="15" max="16" width="7.85546875" style="46" bestFit="1" customWidth="1"/>
    <col min="17" max="17" width="8.5703125" style="46" bestFit="1" customWidth="1"/>
    <col min="18" max="18" width="8" style="46" bestFit="1" customWidth="1"/>
    <col min="19" max="19" width="7.85546875" style="46" bestFit="1" customWidth="1"/>
    <col min="20" max="20" width="8.5703125" style="46" bestFit="1" customWidth="1"/>
    <col min="21" max="21" width="18.140625" style="54" bestFit="1" customWidth="1"/>
    <col min="22" max="22" width="9" style="54" bestFit="1" customWidth="1"/>
    <col min="23" max="23" width="19.7109375" style="55" bestFit="1" customWidth="1"/>
    <col min="24" max="24" width="16.7109375" style="55" bestFit="1" customWidth="1"/>
    <col min="25" max="25" width="14.28515625" style="46" bestFit="1" customWidth="1"/>
    <col min="26" max="26" width="13.7109375" style="46" bestFit="1" customWidth="1"/>
    <col min="27" max="27" width="24.7109375" style="46" customWidth="1"/>
    <col min="28" max="28" width="25.28515625" style="46" bestFit="1" customWidth="1"/>
    <col min="29" max="29" width="11.28515625" style="46" bestFit="1" customWidth="1"/>
    <col min="30" max="16384" width="9.140625" style="46"/>
  </cols>
  <sheetData>
    <row r="1" spans="1:256" s="79" customFormat="1" ht="17.25">
      <c r="A1" s="410"/>
      <c r="B1" s="411"/>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96"/>
      <c r="AB1" s="397"/>
      <c r="AC1" s="398"/>
    </row>
    <row r="2" spans="1:256" s="79" customFormat="1" ht="17.25">
      <c r="A2" s="412"/>
      <c r="B2" s="413"/>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99"/>
      <c r="AB2" s="400"/>
      <c r="AC2" s="401"/>
    </row>
    <row r="3" spans="1:256" s="79" customFormat="1" ht="17.25">
      <c r="A3" s="412"/>
      <c r="B3" s="413"/>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99"/>
      <c r="AB3" s="400"/>
      <c r="AC3" s="401"/>
    </row>
    <row r="4" spans="1:256" s="79" customFormat="1" ht="17.25">
      <c r="A4" s="412"/>
      <c r="B4" s="413"/>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99"/>
      <c r="AB4" s="400"/>
      <c r="AC4" s="401"/>
    </row>
    <row r="5" spans="1:256" s="79" customFormat="1" ht="17.25">
      <c r="A5" s="414"/>
      <c r="B5" s="415"/>
      <c r="C5" s="374" t="s">
        <v>97</v>
      </c>
      <c r="D5" s="374"/>
      <c r="E5" s="374"/>
      <c r="F5" s="374"/>
      <c r="G5" s="374"/>
      <c r="H5" s="374"/>
      <c r="I5" s="374"/>
      <c r="J5" s="370">
        <v>5</v>
      </c>
      <c r="K5" s="370"/>
      <c r="L5" s="370"/>
      <c r="M5" s="370"/>
      <c r="N5" s="370"/>
      <c r="O5" s="370"/>
      <c r="P5" s="370"/>
      <c r="Q5" s="370"/>
      <c r="R5" s="371">
        <v>45623</v>
      </c>
      <c r="S5" s="370"/>
      <c r="T5" s="370"/>
      <c r="U5" s="370"/>
      <c r="V5" s="370"/>
      <c r="W5" s="370"/>
      <c r="X5" s="370"/>
      <c r="Y5" s="374" t="s">
        <v>98</v>
      </c>
      <c r="Z5" s="374"/>
      <c r="AA5" s="402"/>
      <c r="AB5" s="403"/>
      <c r="AC5" s="404"/>
    </row>
    <row r="6" spans="1:256" s="79" customFormat="1" ht="17.45" customHeight="1" thickBot="1">
      <c r="A6" s="408" t="s">
        <v>100</v>
      </c>
      <c r="B6" s="408"/>
      <c r="C6" s="408"/>
      <c r="D6" s="408"/>
      <c r="E6" s="408"/>
      <c r="F6" s="408"/>
      <c r="G6" s="409"/>
      <c r="H6" s="378" t="s">
        <v>101</v>
      </c>
      <c r="I6" s="378"/>
      <c r="J6" s="378"/>
      <c r="K6" s="378"/>
      <c r="L6" s="416" t="s">
        <v>102</v>
      </c>
      <c r="M6" s="417"/>
      <c r="N6" s="417"/>
      <c r="O6" s="417"/>
      <c r="P6" s="417"/>
      <c r="Q6" s="417"/>
      <c r="R6" s="417"/>
      <c r="S6" s="417"/>
      <c r="T6" s="417"/>
      <c r="U6" s="417"/>
      <c r="V6" s="417"/>
      <c r="W6" s="417"/>
      <c r="X6" s="418"/>
      <c r="Y6" s="405" t="s">
        <v>99</v>
      </c>
      <c r="Z6" s="406"/>
      <c r="AA6" s="406"/>
      <c r="AB6" s="406"/>
      <c r="AC6" s="407"/>
    </row>
    <row r="7" spans="1:256" s="148" customFormat="1" ht="27">
      <c r="A7" s="143" t="s">
        <v>622</v>
      </c>
      <c r="B7" s="144" t="s">
        <v>623</v>
      </c>
      <c r="C7" s="144" t="s">
        <v>55</v>
      </c>
      <c r="D7" s="145" t="s">
        <v>80</v>
      </c>
      <c r="E7" s="144" t="s">
        <v>56</v>
      </c>
      <c r="F7" s="146" t="s">
        <v>57</v>
      </c>
      <c r="G7" s="419" t="s">
        <v>81</v>
      </c>
      <c r="H7" s="420"/>
      <c r="I7" s="419" t="s">
        <v>58</v>
      </c>
      <c r="J7" s="421"/>
      <c r="K7" s="421" t="s">
        <v>59</v>
      </c>
      <c r="L7" s="421"/>
      <c r="M7" s="421"/>
      <c r="N7" s="421" t="s">
        <v>82</v>
      </c>
      <c r="O7" s="421"/>
      <c r="P7" s="421"/>
      <c r="Q7" s="421"/>
      <c r="R7" s="421"/>
      <c r="S7" s="421"/>
      <c r="T7" s="421"/>
      <c r="U7" s="147" t="s">
        <v>60</v>
      </c>
      <c r="V7" s="421" t="s">
        <v>61</v>
      </c>
      <c r="W7" s="421"/>
      <c r="X7" s="421"/>
      <c r="Y7" s="421" t="s">
        <v>83</v>
      </c>
      <c r="Z7" s="421"/>
      <c r="AA7" s="421"/>
      <c r="AB7" s="421"/>
      <c r="AC7" s="420"/>
    </row>
    <row r="8" spans="1:256" s="148" customFormat="1" ht="21.2" customHeight="1" thickBot="1">
      <c r="A8" s="149"/>
      <c r="B8" s="150"/>
      <c r="C8" s="150"/>
      <c r="D8" s="150"/>
      <c r="E8" s="150" t="s">
        <v>56</v>
      </c>
      <c r="F8" s="151" t="s">
        <v>84</v>
      </c>
      <c r="G8" s="152" t="s">
        <v>3</v>
      </c>
      <c r="H8" s="153" t="s">
        <v>1</v>
      </c>
      <c r="I8" s="152" t="s">
        <v>85</v>
      </c>
      <c r="J8" s="154" t="s">
        <v>86</v>
      </c>
      <c r="K8" s="155" t="s">
        <v>62</v>
      </c>
      <c r="L8" s="156" t="s">
        <v>63</v>
      </c>
      <c r="M8" s="157" t="s">
        <v>64</v>
      </c>
      <c r="N8" s="154" t="s">
        <v>65</v>
      </c>
      <c r="O8" s="154" t="s">
        <v>66</v>
      </c>
      <c r="P8" s="154" t="s">
        <v>67</v>
      </c>
      <c r="Q8" s="154" t="s">
        <v>68</v>
      </c>
      <c r="R8" s="154" t="s">
        <v>69</v>
      </c>
      <c r="S8" s="154" t="s">
        <v>70</v>
      </c>
      <c r="T8" s="154" t="s">
        <v>71</v>
      </c>
      <c r="U8" s="154" t="s">
        <v>72</v>
      </c>
      <c r="V8" s="154" t="s">
        <v>87</v>
      </c>
      <c r="W8" s="154" t="s">
        <v>2</v>
      </c>
      <c r="X8" s="154" t="s">
        <v>73</v>
      </c>
      <c r="Y8" s="154" t="s">
        <v>74</v>
      </c>
      <c r="Z8" s="154" t="s">
        <v>75</v>
      </c>
      <c r="AA8" s="154" t="s">
        <v>76</v>
      </c>
      <c r="AB8" s="154" t="s">
        <v>77</v>
      </c>
      <c r="AC8" s="153" t="s">
        <v>0</v>
      </c>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row>
    <row r="9" spans="1:256" s="148" customFormat="1" ht="144" customHeight="1" thickBot="1">
      <c r="A9" s="47" t="s">
        <v>613</v>
      </c>
      <c r="B9" s="43" t="s">
        <v>617</v>
      </c>
      <c r="C9" s="43" t="s">
        <v>78</v>
      </c>
      <c r="D9" s="43" t="s">
        <v>618</v>
      </c>
      <c r="E9" s="162" t="s">
        <v>619</v>
      </c>
      <c r="F9" s="60">
        <v>0</v>
      </c>
      <c r="G9" s="62" t="s">
        <v>917</v>
      </c>
      <c r="H9" s="65" t="s">
        <v>37</v>
      </c>
      <c r="I9" s="56" t="s">
        <v>89</v>
      </c>
      <c r="J9" s="43" t="s">
        <v>627</v>
      </c>
      <c r="K9" s="43" t="s">
        <v>628</v>
      </c>
      <c r="L9" s="158" t="s">
        <v>697</v>
      </c>
      <c r="M9" s="158" t="s">
        <v>702</v>
      </c>
      <c r="N9" s="57">
        <v>2</v>
      </c>
      <c r="O9" s="57">
        <v>4</v>
      </c>
      <c r="P9" s="57">
        <f>N9*O9</f>
        <v>8</v>
      </c>
      <c r="Q9" s="58" t="str">
        <f>IF(AND(P9&gt;=1,P9&lt;=4),"Bajo",IF(AND(P9&gt;=6,P9&lt;=8),"Medio",IF(AND(P9&gt;=10,P9&lt;=20),"Alto",IF(AND(P9&gt;=24,P9&lt;=40),"Muy alto","ERROR"))))</f>
        <v>Medio</v>
      </c>
      <c r="R9" s="57">
        <v>60</v>
      </c>
      <c r="S9" s="57">
        <f>P9*R9</f>
        <v>480</v>
      </c>
      <c r="T9" s="59" t="str">
        <f>IF(AND(S9&gt;=600,S9&lt;=4000),"I",IF(AND(S9&gt;=150,S9&lt;=500),"II",IF(AND(S9&gt;=40,S9&lt;=120),"III",IF(AND(S9&gt;=0,S9&lt;=39),"IV","ERROR"))))</f>
        <v>II</v>
      </c>
      <c r="U9" s="58" t="str">
        <f>IF(AND(S9&gt;=600,S9&lt;=4000),"No Aceptable",IF(AND(S9&gt;=150,S9&lt;=500),"Aceptable con Control Especifico",IF(AND(S9&gt;=40,S9&lt;=120),"Mejorable",IF(AND(S9&gt;=0,S9&lt;=39),"Aceptable","ERROR"))))</f>
        <v>Aceptable con Control Especifico</v>
      </c>
      <c r="V9" s="43">
        <v>45</v>
      </c>
      <c r="W9" s="43" t="str">
        <f>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mínimas.","ERROR"))))</f>
        <v>Lesiones o enfermedades graves irreparables (Incapacidad permanente parcial o invalidez); pérdidas económicas altas.</v>
      </c>
      <c r="X9" s="43" t="s">
        <v>79</v>
      </c>
      <c r="Y9" s="58">
        <v>0</v>
      </c>
      <c r="Z9" s="58">
        <v>0</v>
      </c>
      <c r="AA9" s="58" t="s">
        <v>629</v>
      </c>
      <c r="AB9" s="159" t="s">
        <v>630</v>
      </c>
      <c r="AC9" s="160" t="s">
        <v>632</v>
      </c>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row>
    <row r="10" spans="1:256" s="49" customFormat="1" ht="221.25" thickBot="1">
      <c r="A10" s="47" t="s">
        <v>613</v>
      </c>
      <c r="B10" s="43" t="s">
        <v>617</v>
      </c>
      <c r="C10" s="43" t="s">
        <v>78</v>
      </c>
      <c r="D10" s="43" t="s">
        <v>618</v>
      </c>
      <c r="E10" s="162" t="s">
        <v>619</v>
      </c>
      <c r="F10" s="60">
        <v>0</v>
      </c>
      <c r="G10" s="62" t="s">
        <v>918</v>
      </c>
      <c r="H10" s="65" t="s">
        <v>631</v>
      </c>
      <c r="I10" s="56" t="s">
        <v>89</v>
      </c>
      <c r="J10" s="43" t="s">
        <v>677</v>
      </c>
      <c r="K10" s="43" t="s">
        <v>683</v>
      </c>
      <c r="L10" s="43" t="s">
        <v>698</v>
      </c>
      <c r="M10" s="158" t="s">
        <v>701</v>
      </c>
      <c r="N10" s="57">
        <v>2</v>
      </c>
      <c r="O10" s="57">
        <v>2</v>
      </c>
      <c r="P10" s="57">
        <f>N10*O10</f>
        <v>4</v>
      </c>
      <c r="Q10" s="58" t="str">
        <f>IF(AND(P10&gt;=1,P10&lt;=4),"Bajo",IF(AND(P10&gt;=6,P10&lt;=8),"Medio",IF(AND(P10&gt;=10,P10&lt;=20),"Alto",IF(AND(P10&gt;=24,P10&lt;=40),"Muy alto","ERROR"))))</f>
        <v>Bajo</v>
      </c>
      <c r="R10" s="57">
        <v>10</v>
      </c>
      <c r="S10" s="57">
        <f>P10*R10</f>
        <v>40</v>
      </c>
      <c r="T10" s="59" t="str">
        <f>IF(AND(S10&gt;=600,S10&lt;=4000),"I",IF(AND(S10&gt;=150,S10&lt;=500),"II",IF(AND(S10&gt;=40,S10&lt;=120),"III",IF(AND(S10&gt;=0,S10&lt;=39),"IV","ERROR"))))</f>
        <v>III</v>
      </c>
      <c r="U10" s="58" t="str">
        <f>IF(AND(S10&gt;=600,S10&lt;=4000),"No Aceptable",IF(AND(S10&gt;=150,S10&lt;=500),"Aceptable con Control Especifico",IF(AND(S10&gt;=40,S10&lt;=120),"Mejorable",IF(AND(S10&gt;=0,S10&lt;=39),"Aceptable","ERROR"))))</f>
        <v>Mejorable</v>
      </c>
      <c r="V10" s="43">
        <v>19</v>
      </c>
      <c r="W10" s="43" t="str">
        <f>IF(R10=100,"Posible muerte, situación crítica o catastrófica; pérdidas económicas muy altas.",IF(R10=60,"Lesiones o enfermedades graves irreparables (Incapacidad permanente parcial o invalidez); pérdidas económicas altas.",IF(R10=25,"Lesiones o enfermedades con incapacidad laboral temporal; pérdidas económicas leves.",IF(R10=10,"Lesiones o enfermedades que no requieren incapacidad; pérdidas económicas mínimas.","ERROR"))))</f>
        <v>Lesiones o enfermedades que no requieren incapacidad; pérdidas económicas mínimas.</v>
      </c>
      <c r="X10" s="43" t="s">
        <v>79</v>
      </c>
      <c r="Y10" s="58">
        <v>0</v>
      </c>
      <c r="Z10" s="58">
        <v>0</v>
      </c>
      <c r="AA10" s="58" t="s">
        <v>634</v>
      </c>
      <c r="AB10" s="159" t="s">
        <v>633</v>
      </c>
      <c r="AC10" s="160" t="s">
        <v>632</v>
      </c>
    </row>
    <row r="11" spans="1:256" s="49" customFormat="1" ht="252.75" thickBot="1">
      <c r="A11" s="47" t="s">
        <v>613</v>
      </c>
      <c r="B11" s="43" t="s">
        <v>617</v>
      </c>
      <c r="C11" s="43" t="s">
        <v>78</v>
      </c>
      <c r="D11" s="43" t="s">
        <v>618</v>
      </c>
      <c r="E11" s="162" t="s">
        <v>619</v>
      </c>
      <c r="F11" s="61">
        <v>1</v>
      </c>
      <c r="G11" s="63" t="s">
        <v>919</v>
      </c>
      <c r="H11" s="66" t="s">
        <v>684</v>
      </c>
      <c r="I11" s="70" t="s">
        <v>89</v>
      </c>
      <c r="J11" s="44" t="s">
        <v>492</v>
      </c>
      <c r="K11" s="44" t="s">
        <v>685</v>
      </c>
      <c r="L11" s="158" t="s">
        <v>699</v>
      </c>
      <c r="M11" s="158" t="s">
        <v>700</v>
      </c>
      <c r="N11" s="67">
        <v>2</v>
      </c>
      <c r="O11" s="67">
        <v>3</v>
      </c>
      <c r="P11" s="67">
        <f>N11*O11</f>
        <v>6</v>
      </c>
      <c r="Q11" s="68" t="str">
        <f>IF(AND(P11&gt;=1,P11&lt;=4),"Bajo",IF(AND(P11&gt;=6,P11&lt;=8),"Medio",IF(AND(P11&gt;=10,P11&lt;=20),"Alto",IF(AND(P11&gt;=24,P11&lt;=40),"Muy alto","ERROR"))))</f>
        <v>Medio</v>
      </c>
      <c r="R11" s="67">
        <v>60</v>
      </c>
      <c r="S11" s="67">
        <f>P11*R11</f>
        <v>360</v>
      </c>
      <c r="T11" s="69" t="str">
        <f>IF(AND(S11&gt;=600,S11&lt;=4000),"I",IF(AND(S11&gt;=150,S11&lt;=500),"II",IF(AND(S11&gt;=40,S11&lt;=120),"III",IF(AND(S11&gt;=0,S11&lt;=39),"IV","ERROR"))))</f>
        <v>II</v>
      </c>
      <c r="U11" s="68" t="str">
        <f>IF(AND(S11&gt;=600,S11&lt;=4000),"No Aceptable",IF(AND(S11&gt;=150,S11&lt;=500),"Aceptable con Control Especifico",IF(AND(S11&gt;=40,S11&lt;=120),"Mejorable",IF(AND(S11&gt;=0,S11&lt;=39),"Aceptable","ERROR"))))</f>
        <v>Aceptable con Control Especifico</v>
      </c>
      <c r="V11" s="44">
        <v>28</v>
      </c>
      <c r="W11" s="44" t="str">
        <f>IF(R11=100,"Posible muerte, situación crítica o catastrófica; pérdidas económicas muy altas.",IF(R11=60,"Lesiones o enfermedades graves irreparables (Incapacidad permanente parcial o invalidez); pérdidas económicas altas.",IF(R11=25,"Lesiones o enfermedades con incapacidad laboral temporal; pérdidas económicas leves.",IF(R11=10,"Lesiones o enfermedades que no requieren incapacidad; pérdidas económicas mínimas.","ERROR"))))</f>
        <v>Lesiones o enfermedades graves irreparables (Incapacidad permanente parcial o invalidez); pérdidas económicas altas.</v>
      </c>
      <c r="X11" s="44" t="s">
        <v>79</v>
      </c>
      <c r="Y11" s="68">
        <v>0</v>
      </c>
      <c r="Z11" s="68">
        <v>0</v>
      </c>
      <c r="AA11" s="68">
        <v>0</v>
      </c>
      <c r="AB11" s="159" t="s">
        <v>688</v>
      </c>
      <c r="AC11" s="50"/>
    </row>
    <row r="12" spans="1:256" s="49" customFormat="1" ht="81.75" thickBot="1">
      <c r="A12" s="47" t="s">
        <v>613</v>
      </c>
      <c r="B12" s="43" t="s">
        <v>617</v>
      </c>
      <c r="C12" s="43" t="s">
        <v>78</v>
      </c>
      <c r="D12" s="43" t="s">
        <v>618</v>
      </c>
      <c r="E12" s="162" t="s">
        <v>619</v>
      </c>
      <c r="F12" s="61">
        <v>1</v>
      </c>
      <c r="G12" s="63" t="s">
        <v>920</v>
      </c>
      <c r="H12" s="161" t="s">
        <v>689</v>
      </c>
      <c r="I12" s="70" t="s">
        <v>89</v>
      </c>
      <c r="J12" s="44">
        <v>0</v>
      </c>
      <c r="K12" s="44" t="s">
        <v>692</v>
      </c>
      <c r="L12" s="44" t="s">
        <v>36</v>
      </c>
      <c r="M12" s="68" t="s">
        <v>690</v>
      </c>
      <c r="N12" s="67">
        <v>2</v>
      </c>
      <c r="O12" s="67">
        <v>1</v>
      </c>
      <c r="P12" s="67">
        <f>N12*O12</f>
        <v>2</v>
      </c>
      <c r="Q12" s="68" t="str">
        <f>IF(AND(P12&gt;=1,P12&lt;=4),"Bajo",IF(AND(P12&gt;=6,P12&lt;=8),"Medio",IF(AND(P12&gt;=10,P12&lt;=20),"Alto",IF(AND(P12&gt;=24,P12&lt;=40),"Muy alto","ERROR"))))</f>
        <v>Bajo</v>
      </c>
      <c r="R12" s="67">
        <v>60</v>
      </c>
      <c r="S12" s="67">
        <f>P12*R12</f>
        <v>120</v>
      </c>
      <c r="T12" s="69" t="str">
        <f>IF(AND(S12&gt;=600,S12&lt;=4000),"I",IF(AND(S12&gt;=150,S12&lt;=500),"II",IF(AND(S12&gt;=40,S12&lt;=120),"III",IF(AND(S12&gt;=0,S12&lt;=39),"IV","ERROR"))))</f>
        <v>III</v>
      </c>
      <c r="U12" s="68" t="str">
        <f>IF(AND(S12&gt;=600,S12&lt;=4000),"No Aceptable",IF(AND(S12&gt;=150,S12&lt;=500),"Aceptable con Control Especifico",IF(AND(S12&gt;=40,S12&lt;=120),"Mejorable",IF(AND(S12&gt;=0,S12&lt;=39),"Aceptable","ERROR"))))</f>
        <v>Mejorable</v>
      </c>
      <c r="V12" s="44">
        <v>1</v>
      </c>
      <c r="W12" s="44" t="str">
        <f>IF(R12=100,"Posible muerte, situación crítica o catastrófica; pérdidas económicas muy altas.",IF(R12=60,"Lesiones o enfermedades graves irreparables (Incapacidad permanente parcial o invalidez); pérdidas económicas altas.",IF(R12=25,"Lesiones o enfermedades con incapacidad laboral temporal; pérdidas económicas leves.",IF(R12=10,"Lesiones o enfermedades que no requieren incapacidad; pérdidas económicas mínimas.","ERROR"))))</f>
        <v>Lesiones o enfermedades graves irreparables (Incapacidad permanente parcial o invalidez); pérdidas económicas altas.</v>
      </c>
      <c r="X12" s="44" t="s">
        <v>79</v>
      </c>
      <c r="Y12" s="44">
        <v>0</v>
      </c>
      <c r="Z12" s="44">
        <v>0</v>
      </c>
      <c r="AA12" s="44" t="s">
        <v>691</v>
      </c>
      <c r="AB12" s="44" t="s">
        <v>703</v>
      </c>
      <c r="AC12" s="50">
        <v>0</v>
      </c>
    </row>
    <row r="13" spans="1:256" s="49" customFormat="1" ht="94.5">
      <c r="A13" s="47" t="s">
        <v>613</v>
      </c>
      <c r="B13" s="43" t="s">
        <v>617</v>
      </c>
      <c r="C13" s="43" t="s">
        <v>78</v>
      </c>
      <c r="D13" s="43" t="s">
        <v>618</v>
      </c>
      <c r="E13" s="162" t="s">
        <v>619</v>
      </c>
      <c r="F13" s="61">
        <v>1</v>
      </c>
      <c r="G13" s="64" t="s">
        <v>921</v>
      </c>
      <c r="H13" s="66" t="s">
        <v>694</v>
      </c>
      <c r="I13" s="70" t="s">
        <v>88</v>
      </c>
      <c r="J13" s="44">
        <v>0</v>
      </c>
      <c r="K13" s="44">
        <v>0</v>
      </c>
      <c r="L13" s="44" t="s">
        <v>693</v>
      </c>
      <c r="M13" s="68" t="s">
        <v>695</v>
      </c>
      <c r="N13" s="67">
        <v>2</v>
      </c>
      <c r="O13" s="67">
        <v>4</v>
      </c>
      <c r="P13" s="67">
        <f>N13*O13</f>
        <v>8</v>
      </c>
      <c r="Q13" s="68" t="str">
        <f>IF(AND(P13&gt;=1,P13&lt;=4),"Bajo",IF(AND(P13&gt;=6,P13&lt;=8),"Medio",IF(AND(P13&gt;=10,P13&lt;=20),"Alto",IF(AND(P13&gt;=24,P13&lt;=40),"Muy alto","ERROR"))))</f>
        <v>Medio</v>
      </c>
      <c r="R13" s="67">
        <v>10</v>
      </c>
      <c r="S13" s="67">
        <f>P13*R13</f>
        <v>80</v>
      </c>
      <c r="T13" s="69" t="str">
        <f>IF(AND(S13&gt;=600,S13&lt;=4000),"I",IF(AND(S13&gt;=150,S13&lt;=500),"II",IF(AND(S13&gt;=40,S13&lt;=120),"III",IF(AND(S13&gt;=0,S13&lt;=39),"IV","ERROR"))))</f>
        <v>III</v>
      </c>
      <c r="U13" s="68" t="str">
        <f>IF(AND(S13&gt;=600,S13&lt;=4000),"No Aceptable",IF(AND(S13&gt;=150,S13&lt;=500),"Aceptable con Control Especifico",IF(AND(S13&gt;=40,S13&lt;=120),"Mejorable",IF(AND(S13&gt;=0,S13&lt;=39),"Aceptable","ERROR"))))</f>
        <v>Mejorable</v>
      </c>
      <c r="V13" s="44">
        <v>1</v>
      </c>
      <c r="W13" s="44" t="str">
        <f>IF(R13=100,"Posible muerte, situación crítica o catastrófica; pérdidas económicas muy altas.",IF(R13=60,"Lesiones o enfermedades graves irreparables (Incapacidad permanente parcial o invalidez); pérdidas económicas altas.",IF(R13=25,"Lesiones o enfermedades con incapacidad laboral temporal; pérdidas económicas leves.",IF(R13=10,"Lesiones o enfermedades que no requieren incapacidad; pérdidas económicas mínimas.","ERROR"))))</f>
        <v>Lesiones o enfermedades que no requieren incapacidad; pérdidas económicas mínimas.</v>
      </c>
      <c r="X13" s="44" t="s">
        <v>79</v>
      </c>
      <c r="Y13" s="44">
        <v>0</v>
      </c>
      <c r="Z13" s="44">
        <v>0</v>
      </c>
      <c r="AA13" s="44">
        <v>0</v>
      </c>
      <c r="AB13" s="44" t="s">
        <v>696</v>
      </c>
      <c r="AC13" s="50">
        <v>0</v>
      </c>
    </row>
  </sheetData>
  <autoFilter ref="A8:AC13"/>
  <mergeCells count="23">
    <mergeCell ref="L6:X6"/>
    <mergeCell ref="G7:H7"/>
    <mergeCell ref="Y7:AC7"/>
    <mergeCell ref="K7:M7"/>
    <mergeCell ref="I7:J7"/>
    <mergeCell ref="N7:T7"/>
    <mergeCell ref="V7:X7"/>
    <mergeCell ref="AA1:AC5"/>
    <mergeCell ref="Y6:AC6"/>
    <mergeCell ref="C1:Z1"/>
    <mergeCell ref="C2:Z2"/>
    <mergeCell ref="C3:Z3"/>
    <mergeCell ref="C4:I4"/>
    <mergeCell ref="J4:Q4"/>
    <mergeCell ref="R4:X4"/>
    <mergeCell ref="Y4:Z4"/>
    <mergeCell ref="C5:I5"/>
    <mergeCell ref="A6:G6"/>
    <mergeCell ref="A1:B5"/>
    <mergeCell ref="J5:Q5"/>
    <mergeCell ref="R5:X5"/>
    <mergeCell ref="Y5:Z5"/>
    <mergeCell ref="H6:K6"/>
  </mergeCells>
  <conditionalFormatting sqref="Q9:Q13">
    <cfRule type="cellIs" dxfId="27" priority="1173" stopIfTrue="1" operator="equal">
      <formula>"MUY ALTO"</formula>
    </cfRule>
    <cfRule type="cellIs" dxfId="26" priority="1174" stopIfTrue="1" operator="equal">
      <formula>"ALTO"</formula>
    </cfRule>
    <cfRule type="cellIs" dxfId="25" priority="1175" stopIfTrue="1" operator="equal">
      <formula>"MEDIO"</formula>
    </cfRule>
    <cfRule type="cellIs" dxfId="24" priority="1176" stopIfTrue="1" operator="equal">
      <formula>"BAJO"</formula>
    </cfRule>
  </conditionalFormatting>
  <conditionalFormatting sqref="T9:T13">
    <cfRule type="cellIs" dxfId="23" priority="1169" stopIfTrue="1" operator="equal">
      <formula>"IV"</formula>
    </cfRule>
    <cfRule type="cellIs" dxfId="22" priority="1170" stopIfTrue="1" operator="equal">
      <formula>"I"</formula>
    </cfRule>
    <cfRule type="cellIs" dxfId="21" priority="1171" stopIfTrue="1" operator="equal">
      <formula>"II"</formula>
    </cfRule>
    <cfRule type="cellIs" dxfId="20" priority="1172" stopIfTrue="1" operator="equal">
      <formula>"III"</formula>
    </cfRule>
  </conditionalFormatting>
  <conditionalFormatting sqref="U9:U13">
    <cfRule type="cellIs" dxfId="19" priority="1165" stopIfTrue="1" operator="equal">
      <formula>"Mejorable"</formula>
    </cfRule>
    <cfRule type="cellIs" dxfId="18" priority="1166" stopIfTrue="1" operator="equal">
      <formula>"ACEPTABLE CON CONTROL ESPECIFICO"</formula>
    </cfRule>
    <cfRule type="cellIs" dxfId="17" priority="1167" stopIfTrue="1" operator="equal">
      <formula>"ACEPTABLE"</formula>
    </cfRule>
    <cfRule type="cellIs" dxfId="16" priority="1168" stopIfTrue="1" operator="equal">
      <formula>"NO ACEPTABLE"</formula>
    </cfRule>
  </conditionalFormatting>
  <dataValidations count="5">
    <dataValidation type="list" allowBlank="1" showInputMessage="1" showErrorMessage="1" sqref="F9:F13">
      <formula1>"0, 1"</formula1>
    </dataValidation>
    <dataValidation type="list" allowBlank="1" showInputMessage="1" showErrorMessage="1" sqref="I9:I13">
      <formula1>"Enfermedad Laboral., Accidente de Trabajo."</formula1>
    </dataValidation>
    <dataValidation type="list" allowBlank="1" showInputMessage="1" showErrorMessage="1" sqref="N9:N13">
      <formula1>"1, 2, 6, 10"</formula1>
    </dataValidation>
    <dataValidation type="list" allowBlank="1" showInputMessage="1" showErrorMessage="1" sqref="O9:O13">
      <formula1>"1, 2, 3, 4"</formula1>
    </dataValidation>
    <dataValidation type="list" allowBlank="1" showInputMessage="1" showErrorMessage="1" sqref="R9:R13">
      <formula1>"10, 25, 60, 100"</formula1>
    </dataValidation>
  </dataValidations>
  <pageMargins left="0.63" right="0.49" top="0.49" bottom="0.74803149606299213" header="0.19" footer="0.26"/>
  <pageSetup scale="20" orientation="landscape" r:id="rId1"/>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2:C48"/>
  <sheetViews>
    <sheetView topLeftCell="A3" workbookViewId="0">
      <selection activeCell="B6" sqref="B6"/>
    </sheetView>
  </sheetViews>
  <sheetFormatPr baseColWidth="10" defaultRowHeight="12.75"/>
  <cols>
    <col min="1" max="1" width="16.140625" customWidth="1"/>
    <col min="2" max="2" width="40" bestFit="1" customWidth="1"/>
  </cols>
  <sheetData>
    <row r="2" spans="1:3">
      <c r="A2" s="23" t="s">
        <v>614</v>
      </c>
    </row>
    <row r="3" spans="1:3">
      <c r="A3" s="23" t="s">
        <v>615</v>
      </c>
    </row>
    <row r="4" spans="1:3">
      <c r="A4" s="23" t="s">
        <v>616</v>
      </c>
    </row>
    <row r="7" spans="1:3">
      <c r="A7" t="s">
        <v>182</v>
      </c>
      <c r="B7" t="s">
        <v>635</v>
      </c>
      <c r="C7">
        <v>1</v>
      </c>
    </row>
    <row r="8" spans="1:3">
      <c r="B8" t="s">
        <v>658</v>
      </c>
    </row>
    <row r="9" spans="1:3">
      <c r="B9" t="s">
        <v>636</v>
      </c>
      <c r="C9">
        <v>2</v>
      </c>
    </row>
    <row r="10" spans="1:3">
      <c r="B10" t="s">
        <v>637</v>
      </c>
    </row>
    <row r="11" spans="1:3">
      <c r="B11" t="s">
        <v>638</v>
      </c>
    </row>
    <row r="12" spans="1:3">
      <c r="A12" t="s">
        <v>678</v>
      </c>
      <c r="B12" t="s">
        <v>639</v>
      </c>
      <c r="C12" t="s">
        <v>640</v>
      </c>
    </row>
    <row r="13" spans="1:3">
      <c r="B13" t="s">
        <v>641</v>
      </c>
    </row>
    <row r="14" spans="1:3">
      <c r="A14" t="s">
        <v>679</v>
      </c>
      <c r="B14" t="s">
        <v>680</v>
      </c>
    </row>
    <row r="15" spans="1:3">
      <c r="B15" t="s">
        <v>681</v>
      </c>
    </row>
    <row r="16" spans="1:3">
      <c r="B16" t="s">
        <v>682</v>
      </c>
    </row>
    <row r="17" spans="1:2">
      <c r="B17" t="s">
        <v>639</v>
      </c>
    </row>
    <row r="18" spans="1:2">
      <c r="B18" t="s">
        <v>642</v>
      </c>
    </row>
    <row r="19" spans="1:2">
      <c r="B19" t="s">
        <v>643</v>
      </c>
    </row>
    <row r="20" spans="1:2">
      <c r="B20" t="s">
        <v>672</v>
      </c>
    </row>
    <row r="21" spans="1:2">
      <c r="A21" t="s">
        <v>660</v>
      </c>
      <c r="B21" t="s">
        <v>644</v>
      </c>
    </row>
    <row r="22" spans="1:2">
      <c r="B22" t="s">
        <v>646</v>
      </c>
    </row>
    <row r="23" spans="1:2">
      <c r="B23" t="s">
        <v>648</v>
      </c>
    </row>
    <row r="24" spans="1:2">
      <c r="B24" t="s">
        <v>647</v>
      </c>
    </row>
    <row r="25" spans="1:2">
      <c r="B25" t="s">
        <v>659</v>
      </c>
    </row>
    <row r="26" spans="1:2">
      <c r="B26" t="s">
        <v>671</v>
      </c>
    </row>
    <row r="27" spans="1:2">
      <c r="B27" t="s">
        <v>674</v>
      </c>
    </row>
    <row r="28" spans="1:2">
      <c r="B28" t="s">
        <v>675</v>
      </c>
    </row>
    <row r="29" spans="1:2">
      <c r="A29" t="s">
        <v>649</v>
      </c>
      <c r="B29" t="s">
        <v>650</v>
      </c>
    </row>
    <row r="30" spans="1:2">
      <c r="B30" t="s">
        <v>651</v>
      </c>
    </row>
    <row r="31" spans="1:2">
      <c r="B31" t="s">
        <v>652</v>
      </c>
    </row>
    <row r="32" spans="1:2">
      <c r="B32" t="s">
        <v>653</v>
      </c>
    </row>
    <row r="33" spans="1:3">
      <c r="A33" t="s">
        <v>654</v>
      </c>
      <c r="B33" t="s">
        <v>655</v>
      </c>
    </row>
    <row r="34" spans="1:3">
      <c r="B34" t="s">
        <v>656</v>
      </c>
    </row>
    <row r="35" spans="1:3">
      <c r="A35" s="23"/>
      <c r="B35" t="s">
        <v>657</v>
      </c>
    </row>
    <row r="36" spans="1:3">
      <c r="A36" t="s">
        <v>190</v>
      </c>
      <c r="B36" t="s">
        <v>187</v>
      </c>
      <c r="C36" s="23"/>
    </row>
    <row r="37" spans="1:3">
      <c r="B37" t="s">
        <v>661</v>
      </c>
      <c r="C37" s="23"/>
    </row>
    <row r="38" spans="1:3">
      <c r="A38" t="s">
        <v>662</v>
      </c>
      <c r="B38" t="s">
        <v>645</v>
      </c>
      <c r="C38" s="23"/>
    </row>
    <row r="39" spans="1:3">
      <c r="B39" t="s">
        <v>663</v>
      </c>
      <c r="C39" s="23"/>
    </row>
    <row r="40" spans="1:3">
      <c r="B40" t="s">
        <v>664</v>
      </c>
    </row>
    <row r="41" spans="1:3">
      <c r="A41" t="s">
        <v>665</v>
      </c>
      <c r="B41" t="s">
        <v>666</v>
      </c>
    </row>
    <row r="42" spans="1:3">
      <c r="B42" t="s">
        <v>676</v>
      </c>
    </row>
    <row r="43" spans="1:3">
      <c r="B43" t="s">
        <v>667</v>
      </c>
    </row>
    <row r="44" spans="1:3">
      <c r="B44" t="s">
        <v>668</v>
      </c>
    </row>
    <row r="45" spans="1:3">
      <c r="A45" t="s">
        <v>669</v>
      </c>
      <c r="B45" t="s">
        <v>670</v>
      </c>
    </row>
    <row r="46" spans="1:3">
      <c r="B46" t="s">
        <v>673</v>
      </c>
    </row>
    <row r="47" spans="1:3">
      <c r="B47" t="s">
        <v>686</v>
      </c>
    </row>
    <row r="48" spans="1:3">
      <c r="A48" t="s">
        <v>687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C4:F68"/>
  <sheetViews>
    <sheetView topLeftCell="C1" zoomScale="85" zoomScaleNormal="85" workbookViewId="0">
      <selection activeCell="I1" sqref="I1"/>
    </sheetView>
  </sheetViews>
  <sheetFormatPr baseColWidth="10" defaultRowHeight="14.25"/>
  <cols>
    <col min="1" max="1" width="27.85546875" style="183" customWidth="1"/>
    <col min="2" max="2" width="11.42578125" style="183"/>
    <col min="3" max="3" width="48" style="183" customWidth="1"/>
    <col min="4" max="5" width="11.42578125" style="183"/>
    <col min="6" max="6" width="105.42578125" style="187" bestFit="1" customWidth="1"/>
    <col min="7" max="16384" width="11.42578125" style="183"/>
  </cols>
  <sheetData>
    <row r="4" spans="3:6" ht="30" customHeight="1">
      <c r="C4" s="184"/>
      <c r="D4" s="184"/>
      <c r="E4" s="290" t="s">
        <v>1487</v>
      </c>
      <c r="F4" s="290"/>
    </row>
    <row r="5" spans="3:6" ht="29.25" customHeight="1">
      <c r="C5" s="185"/>
      <c r="D5" s="185"/>
      <c r="E5" s="290"/>
      <c r="F5" s="290"/>
    </row>
    <row r="6" spans="3:6" ht="15" customHeight="1">
      <c r="C6" s="192" t="s">
        <v>1488</v>
      </c>
      <c r="D6" s="185"/>
      <c r="E6" s="295" t="s">
        <v>1501</v>
      </c>
      <c r="F6" s="296"/>
    </row>
    <row r="7" spans="3:6" ht="3" customHeight="1">
      <c r="C7" s="193"/>
      <c r="D7" s="185"/>
      <c r="E7" s="185"/>
      <c r="F7" s="190" t="s">
        <v>1489</v>
      </c>
    </row>
    <row r="8" spans="3:6" ht="32.25" customHeight="1">
      <c r="C8" s="192" t="s">
        <v>1490</v>
      </c>
      <c r="D8" s="185"/>
      <c r="E8" s="291" t="s">
        <v>1502</v>
      </c>
      <c r="F8" s="291"/>
    </row>
    <row r="9" spans="3:6" ht="3" customHeight="1">
      <c r="C9" s="188"/>
      <c r="D9" s="185"/>
      <c r="E9" s="185"/>
      <c r="F9" s="190"/>
    </row>
    <row r="10" spans="3:6" ht="15">
      <c r="C10" s="192" t="s">
        <v>1491</v>
      </c>
      <c r="D10" s="185"/>
      <c r="E10" s="292" t="s">
        <v>1503</v>
      </c>
      <c r="F10" s="292"/>
    </row>
    <row r="11" spans="3:6" ht="3" customHeight="1">
      <c r="C11" s="188"/>
      <c r="D11" s="185"/>
      <c r="E11" s="185"/>
      <c r="F11" s="190"/>
    </row>
    <row r="12" spans="3:6" ht="17.25" customHeight="1">
      <c r="C12" s="194" t="s">
        <v>1492</v>
      </c>
      <c r="D12" s="185"/>
      <c r="E12" s="293" t="s">
        <v>1504</v>
      </c>
      <c r="F12" s="293"/>
    </row>
    <row r="13" spans="3:6" ht="3" customHeight="1">
      <c r="C13" s="188"/>
      <c r="D13" s="185"/>
      <c r="E13" s="185"/>
      <c r="F13" s="190"/>
    </row>
    <row r="14" spans="3:6" ht="15">
      <c r="C14" s="192" t="s">
        <v>1493</v>
      </c>
      <c r="D14" s="185"/>
      <c r="E14" s="294" t="s">
        <v>1494</v>
      </c>
      <c r="F14" s="294"/>
    </row>
    <row r="15" spans="3:6" ht="3" customHeight="1">
      <c r="C15" s="188"/>
      <c r="D15" s="185"/>
      <c r="E15" s="185"/>
      <c r="F15" s="190"/>
    </row>
    <row r="16" spans="3:6" ht="15">
      <c r="C16" s="192" t="s">
        <v>1495</v>
      </c>
      <c r="D16" s="185"/>
      <c r="E16" s="294" t="s">
        <v>1505</v>
      </c>
      <c r="F16" s="294"/>
    </row>
    <row r="17" spans="3:6" ht="15">
      <c r="C17" s="192" t="s">
        <v>1496</v>
      </c>
      <c r="D17" s="185"/>
      <c r="E17" s="294" t="s">
        <v>1522</v>
      </c>
      <c r="F17" s="294"/>
    </row>
    <row r="18" spans="3:6" ht="3" customHeight="1">
      <c r="C18" s="188"/>
      <c r="D18" s="185"/>
      <c r="E18" s="185"/>
      <c r="F18" s="190"/>
    </row>
    <row r="19" spans="3:6" ht="15">
      <c r="C19" s="192" t="s">
        <v>1497</v>
      </c>
      <c r="D19" s="185"/>
      <c r="E19" s="294" t="s">
        <v>1506</v>
      </c>
      <c r="F19" s="294"/>
    </row>
    <row r="20" spans="3:6" ht="3" customHeight="1">
      <c r="C20" s="188"/>
      <c r="D20" s="185"/>
      <c r="E20" s="185"/>
      <c r="F20" s="190"/>
    </row>
    <row r="21" spans="3:6" ht="15">
      <c r="C21" s="192" t="s">
        <v>1498</v>
      </c>
      <c r="D21" s="185"/>
      <c r="E21" s="294" t="s">
        <v>1499</v>
      </c>
      <c r="F21" s="294"/>
    </row>
    <row r="22" spans="3:6" ht="3" customHeight="1">
      <c r="C22" s="189"/>
      <c r="D22" s="185"/>
      <c r="E22" s="185"/>
      <c r="F22" s="191"/>
    </row>
    <row r="23" spans="3:6" ht="3" customHeight="1">
      <c r="C23" s="189"/>
      <c r="D23" s="185"/>
      <c r="E23" s="185"/>
      <c r="F23" s="191"/>
    </row>
    <row r="24" spans="3:6" ht="3" customHeight="1">
      <c r="C24" s="189"/>
      <c r="D24" s="185"/>
      <c r="E24" s="185"/>
      <c r="F24" s="191"/>
    </row>
    <row r="25" spans="3:6" ht="3" customHeight="1">
      <c r="C25" s="189"/>
      <c r="D25" s="185"/>
      <c r="E25" s="185"/>
      <c r="F25" s="191"/>
    </row>
    <row r="26" spans="3:6">
      <c r="C26" s="299" t="s">
        <v>1500</v>
      </c>
      <c r="D26" s="185"/>
      <c r="E26" s="199">
        <v>1</v>
      </c>
      <c r="F26" s="196" t="s">
        <v>78</v>
      </c>
    </row>
    <row r="27" spans="3:6" ht="3" customHeight="1">
      <c r="C27" s="299"/>
      <c r="D27" s="185"/>
      <c r="E27" s="195"/>
      <c r="F27" s="197"/>
    </row>
    <row r="28" spans="3:6">
      <c r="C28" s="299"/>
      <c r="D28" s="185"/>
      <c r="E28" s="199">
        <v>2</v>
      </c>
      <c r="F28" s="198" t="s">
        <v>662</v>
      </c>
    </row>
    <row r="29" spans="3:6" ht="3" customHeight="1">
      <c r="C29" s="299"/>
      <c r="D29" s="185"/>
      <c r="E29" s="199"/>
      <c r="F29" s="197"/>
    </row>
    <row r="30" spans="3:6">
      <c r="C30" s="299"/>
      <c r="D30" s="185"/>
      <c r="E30" s="199">
        <v>3</v>
      </c>
      <c r="F30" s="196" t="s">
        <v>1507</v>
      </c>
    </row>
    <row r="31" spans="3:6" ht="3" customHeight="1">
      <c r="C31" s="299"/>
      <c r="D31" s="185"/>
      <c r="E31" s="199"/>
      <c r="F31" s="197"/>
    </row>
    <row r="32" spans="3:6">
      <c r="C32" s="299"/>
      <c r="D32" s="185"/>
      <c r="E32" s="199">
        <v>4</v>
      </c>
      <c r="F32" s="196" t="s">
        <v>1553</v>
      </c>
    </row>
    <row r="33" spans="3:6" ht="3" customHeight="1">
      <c r="C33" s="299"/>
      <c r="D33" s="185"/>
      <c r="E33" s="199"/>
      <c r="F33" s="197"/>
    </row>
    <row r="34" spans="3:6">
      <c r="C34" s="299"/>
      <c r="D34" s="185"/>
      <c r="E34" s="199">
        <v>5</v>
      </c>
      <c r="F34" s="196" t="s">
        <v>1508</v>
      </c>
    </row>
    <row r="35" spans="3:6" ht="3" customHeight="1">
      <c r="C35" s="299"/>
      <c r="D35" s="185"/>
      <c r="E35" s="199"/>
      <c r="F35" s="197"/>
    </row>
    <row r="36" spans="3:6">
      <c r="C36" s="299"/>
      <c r="D36" s="185"/>
      <c r="E36" s="199">
        <v>6</v>
      </c>
      <c r="F36" s="196" t="s">
        <v>1509</v>
      </c>
    </row>
    <row r="37" spans="3:6" ht="6" customHeight="1">
      <c r="C37" s="299"/>
      <c r="D37" s="185"/>
      <c r="E37" s="199"/>
      <c r="F37" s="196"/>
    </row>
    <row r="38" spans="3:6" ht="11.25" customHeight="1">
      <c r="C38" s="299"/>
      <c r="D38" s="185"/>
      <c r="E38" s="199">
        <v>7</v>
      </c>
      <c r="F38" s="196" t="s">
        <v>1510</v>
      </c>
    </row>
    <row r="39" spans="3:6" ht="3" customHeight="1">
      <c r="C39" s="299"/>
      <c r="D39" s="185"/>
      <c r="E39" s="199"/>
      <c r="F39" s="196"/>
    </row>
    <row r="40" spans="3:6" ht="13.5" customHeight="1">
      <c r="C40" s="299"/>
      <c r="D40" s="185"/>
      <c r="E40" s="199">
        <v>8</v>
      </c>
      <c r="F40" s="196" t="s">
        <v>1025</v>
      </c>
    </row>
    <row r="41" spans="3:6" ht="3" customHeight="1">
      <c r="C41" s="299"/>
      <c r="D41" s="185"/>
      <c r="E41" s="199"/>
      <c r="F41" s="196"/>
    </row>
    <row r="42" spans="3:6" ht="12" customHeight="1">
      <c r="C42" s="299"/>
      <c r="D42" s="185"/>
      <c r="E42" s="199">
        <v>9</v>
      </c>
      <c r="F42" s="196" t="s">
        <v>1511</v>
      </c>
    </row>
    <row r="43" spans="3:6" ht="3" customHeight="1">
      <c r="C43" s="299"/>
      <c r="D43" s="185"/>
      <c r="E43" s="199"/>
      <c r="F43" s="196"/>
    </row>
    <row r="44" spans="3:6">
      <c r="C44" s="299"/>
      <c r="D44" s="185"/>
      <c r="E44" s="199">
        <v>10</v>
      </c>
      <c r="F44" s="196" t="s">
        <v>1512</v>
      </c>
    </row>
    <row r="45" spans="3:6" ht="5.25" customHeight="1">
      <c r="C45" s="299"/>
      <c r="D45" s="185"/>
      <c r="E45" s="199"/>
      <c r="F45" s="196"/>
    </row>
    <row r="46" spans="3:6" ht="15" customHeight="1">
      <c r="C46" s="299"/>
      <c r="D46" s="185"/>
      <c r="E46" s="199">
        <v>11</v>
      </c>
      <c r="F46" s="196" t="s">
        <v>1555</v>
      </c>
    </row>
    <row r="47" spans="3:6" ht="6" customHeight="1">
      <c r="C47" s="299"/>
      <c r="D47" s="185"/>
      <c r="E47" s="199"/>
      <c r="F47" s="196"/>
    </row>
    <row r="48" spans="3:6" ht="12" customHeight="1">
      <c r="C48" s="299"/>
      <c r="D48" s="185"/>
      <c r="E48" s="199">
        <v>12</v>
      </c>
      <c r="F48" s="196" t="s">
        <v>625</v>
      </c>
    </row>
    <row r="49" spans="3:6" ht="6" customHeight="1">
      <c r="C49" s="299"/>
      <c r="D49" s="185"/>
      <c r="E49" s="199"/>
      <c r="F49" s="196"/>
    </row>
    <row r="50" spans="3:6" ht="11.25" customHeight="1">
      <c r="C50" s="299"/>
      <c r="D50" s="185"/>
      <c r="E50" s="199">
        <v>13</v>
      </c>
      <c r="F50" s="196" t="s">
        <v>1586</v>
      </c>
    </row>
    <row r="51" spans="3:6" ht="18.75" customHeight="1">
      <c r="C51" s="186"/>
      <c r="D51" s="185"/>
      <c r="E51" s="300"/>
      <c r="F51" s="300"/>
    </row>
    <row r="52" spans="3:6">
      <c r="C52" s="299" t="s">
        <v>1513</v>
      </c>
      <c r="E52" s="298" t="s">
        <v>1514</v>
      </c>
      <c r="F52" s="298"/>
    </row>
    <row r="53" spans="3:6" ht="8.25" customHeight="1">
      <c r="C53" s="299"/>
      <c r="E53" s="301"/>
      <c r="F53" s="301"/>
    </row>
    <row r="54" spans="3:6">
      <c r="C54" s="299"/>
      <c r="E54" s="298" t="s">
        <v>1515</v>
      </c>
      <c r="F54" s="298"/>
    </row>
    <row r="55" spans="3:6" ht="6" customHeight="1">
      <c r="C55" s="299"/>
      <c r="E55" s="297"/>
      <c r="F55" s="297"/>
    </row>
    <row r="56" spans="3:6">
      <c r="C56" s="299"/>
      <c r="E56" s="298" t="s">
        <v>1516</v>
      </c>
      <c r="F56" s="298"/>
    </row>
    <row r="57" spans="3:6" ht="5.25" customHeight="1">
      <c r="C57" s="299"/>
      <c r="E57" s="297"/>
      <c r="F57" s="297"/>
    </row>
    <row r="58" spans="3:6">
      <c r="C58" s="299"/>
      <c r="E58" s="298" t="s">
        <v>1517</v>
      </c>
      <c r="F58" s="298"/>
    </row>
    <row r="59" spans="3:6" ht="4.5" customHeight="1">
      <c r="C59" s="299"/>
      <c r="E59" s="297"/>
      <c r="F59" s="297"/>
    </row>
    <row r="60" spans="3:6">
      <c r="C60" s="299"/>
      <c r="E60" s="298" t="s">
        <v>86</v>
      </c>
      <c r="F60" s="298"/>
    </row>
    <row r="61" spans="3:6" ht="6.75" customHeight="1">
      <c r="C61" s="299"/>
      <c r="E61" s="297"/>
      <c r="F61" s="297"/>
    </row>
    <row r="62" spans="3:6" ht="13.5" customHeight="1">
      <c r="C62" s="299"/>
      <c r="E62" s="297" t="s">
        <v>1518</v>
      </c>
      <c r="F62" s="297"/>
    </row>
    <row r="63" spans="3:6" ht="6" customHeight="1">
      <c r="C63" s="299"/>
      <c r="E63" s="297"/>
      <c r="F63" s="297"/>
    </row>
    <row r="64" spans="3:6" ht="15">
      <c r="C64" s="299"/>
      <c r="E64" s="297" t="s">
        <v>1519</v>
      </c>
      <c r="F64" s="297"/>
    </row>
    <row r="65" spans="3:6" ht="5.25" customHeight="1">
      <c r="C65" s="299"/>
      <c r="E65" s="297"/>
      <c r="F65" s="297"/>
    </row>
    <row r="66" spans="3:6">
      <c r="C66" s="299"/>
      <c r="E66" s="298" t="s">
        <v>1520</v>
      </c>
      <c r="F66" s="298"/>
    </row>
    <row r="67" spans="3:6" ht="5.25" customHeight="1">
      <c r="C67" s="299"/>
      <c r="E67" s="297"/>
      <c r="F67" s="297"/>
    </row>
    <row r="68" spans="3:6">
      <c r="C68" s="299"/>
      <c r="E68" s="298" t="s">
        <v>1521</v>
      </c>
      <c r="F68" s="298"/>
    </row>
  </sheetData>
  <mergeCells count="30">
    <mergeCell ref="E66:F66"/>
    <mergeCell ref="E67:F67"/>
    <mergeCell ref="E52:F52"/>
    <mergeCell ref="C26:C50"/>
    <mergeCell ref="E51:F51"/>
    <mergeCell ref="E54:F54"/>
    <mergeCell ref="C52:C68"/>
    <mergeCell ref="E55:F55"/>
    <mergeCell ref="E56:F56"/>
    <mergeCell ref="E57:F57"/>
    <mergeCell ref="E58:F58"/>
    <mergeCell ref="E59:F59"/>
    <mergeCell ref="E60:F60"/>
    <mergeCell ref="E53:F53"/>
    <mergeCell ref="E68:F68"/>
    <mergeCell ref="E62:F62"/>
    <mergeCell ref="E63:F63"/>
    <mergeCell ref="E64:F64"/>
    <mergeCell ref="E65:F65"/>
    <mergeCell ref="E61:F61"/>
    <mergeCell ref="E16:F16"/>
    <mergeCell ref="E17:F17"/>
    <mergeCell ref="E19:F19"/>
    <mergeCell ref="E21:F21"/>
    <mergeCell ref="E4:F5"/>
    <mergeCell ref="E8:F8"/>
    <mergeCell ref="E10:F10"/>
    <mergeCell ref="E12:F12"/>
    <mergeCell ref="E14:F14"/>
    <mergeCell ref="E6:F6"/>
  </mergeCells>
  <hyperlinks>
    <hyperlink ref="F26" location="'1.'!A1" display="Administrativo"/>
    <hyperlink ref="F28" location="'2.'!A1" display="Aprovechamiento"/>
    <hyperlink ref="F30" location="'3.'!A1" display="Casa Vieja"/>
    <hyperlink ref="F36" location="'6.'!A1" display="Laboratorio"/>
    <hyperlink ref="F32" location="'4.'!A1" display="Alto Riesgo"/>
    <hyperlink ref="F34" location="'5.'!A1" display="Espacios abiertos"/>
    <hyperlink ref="F38" location="'7.'!A1" display="Palmas y espacios abiertos"/>
    <hyperlink ref="F40" location="'8.'!A1" display="Páramo"/>
    <hyperlink ref="F42" location="'9.'!A1" display="Rosalea"/>
    <hyperlink ref="F44" location="'10.'!A1" display="Tropicario"/>
    <hyperlink ref="F46" location="'11.'!A1" display="Otros servicios"/>
    <hyperlink ref="F50" location="'13.'!A1" display="Lago"/>
    <hyperlink ref="E52:F52" location="Portada!A1" display="Portada"/>
    <hyperlink ref="E54:F54" location="Indice!A1" display="Indice"/>
    <hyperlink ref="E56:F56" location="Metodologia!A1" display="Metodologia"/>
    <hyperlink ref="E58:F58" location="'Clasificacion de Peligros'!A1" display="Clasificación de peligros"/>
    <hyperlink ref="E60:F60" location="'Descripcion del Evento'!A1" display="Descripción del evento"/>
    <hyperlink ref="E66:F66" location="Priorización!A1" display="Priorización"/>
    <hyperlink ref="E68:F68" location="'Indicador de seguimiento'!A1" display="Indicador de seguimiento"/>
    <hyperlink ref="F48" location="'12.'!A1" display="Visitantes"/>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L59"/>
  <sheetViews>
    <sheetView topLeftCell="A28" zoomScale="70" zoomScaleNormal="70" workbookViewId="0">
      <selection activeCell="D2" sqref="D2:D59"/>
    </sheetView>
  </sheetViews>
  <sheetFormatPr baseColWidth="10" defaultColWidth="40.7109375" defaultRowHeight="16.5"/>
  <cols>
    <col min="1" max="1" width="13.28515625" style="94" bestFit="1" customWidth="1"/>
    <col min="2" max="2" width="31.7109375" style="95" bestFit="1" customWidth="1"/>
    <col min="3" max="3" width="23.42578125" style="96" bestFit="1" customWidth="1"/>
    <col min="4" max="4" width="42.42578125" style="96" customWidth="1"/>
    <col min="5" max="5" width="20.42578125" style="96" customWidth="1"/>
    <col min="6" max="6" width="15.85546875" style="96" customWidth="1"/>
    <col min="7" max="7" width="36.140625" style="96" bestFit="1" customWidth="1"/>
    <col min="8" max="8" width="12.28515625" style="96" bestFit="1" customWidth="1"/>
    <col min="9" max="9" width="11.28515625" style="96" bestFit="1" customWidth="1"/>
    <col min="10" max="10" width="46.42578125" style="96" bestFit="1" customWidth="1"/>
    <col min="11" max="11" width="40.7109375" style="92" customWidth="1"/>
    <col min="12" max="12" width="52.28515625" style="92" customWidth="1"/>
    <col min="13" max="13" width="69.140625" style="92" bestFit="1" customWidth="1"/>
    <col min="14" max="16384" width="40.7109375" style="92"/>
  </cols>
  <sheetData>
    <row r="1" spans="1:12" s="84" customFormat="1" ht="39.75" customHeight="1">
      <c r="A1" s="80" t="s">
        <v>103</v>
      </c>
      <c r="B1" s="81" t="s">
        <v>104</v>
      </c>
      <c r="C1" s="82" t="s">
        <v>105</v>
      </c>
      <c r="D1" s="83" t="s">
        <v>106</v>
      </c>
      <c r="E1" s="83" t="s">
        <v>107</v>
      </c>
      <c r="F1" s="83" t="s">
        <v>108</v>
      </c>
      <c r="G1" s="83" t="s">
        <v>109</v>
      </c>
      <c r="H1" s="83" t="s">
        <v>110</v>
      </c>
      <c r="I1" s="83" t="s">
        <v>111</v>
      </c>
      <c r="J1" s="83" t="s">
        <v>112</v>
      </c>
      <c r="K1" s="83" t="s">
        <v>113</v>
      </c>
    </row>
    <row r="2" spans="1:12" ht="25.5" customHeight="1">
      <c r="A2" s="85">
        <v>39790569</v>
      </c>
      <c r="B2" s="86" t="s">
        <v>114</v>
      </c>
      <c r="C2" s="87">
        <v>45415</v>
      </c>
      <c r="D2" s="88" t="s">
        <v>115</v>
      </c>
      <c r="E2" s="88" t="s">
        <v>10</v>
      </c>
      <c r="F2" s="88" t="s">
        <v>116</v>
      </c>
      <c r="G2" s="88" t="s">
        <v>117</v>
      </c>
      <c r="H2" s="89" t="s">
        <v>118</v>
      </c>
      <c r="I2" s="89" t="s">
        <v>119</v>
      </c>
      <c r="J2" s="90" t="s">
        <v>120</v>
      </c>
      <c r="K2" s="91">
        <v>13133271</v>
      </c>
    </row>
    <row r="3" spans="1:12" ht="25.5" customHeight="1">
      <c r="A3" s="85">
        <v>66782458</v>
      </c>
      <c r="B3" s="86" t="s">
        <v>121</v>
      </c>
      <c r="C3" s="87">
        <v>40749</v>
      </c>
      <c r="D3" s="88" t="s">
        <v>115</v>
      </c>
      <c r="E3" s="88" t="s">
        <v>10</v>
      </c>
      <c r="F3" s="88" t="s">
        <v>122</v>
      </c>
      <c r="G3" s="88" t="s">
        <v>123</v>
      </c>
      <c r="H3" s="88">
        <v>425</v>
      </c>
      <c r="I3" s="88">
        <v>27</v>
      </c>
      <c r="J3" s="90" t="s">
        <v>124</v>
      </c>
      <c r="K3" s="91">
        <v>4034273</v>
      </c>
    </row>
    <row r="4" spans="1:12" ht="25.5" customHeight="1">
      <c r="A4" s="85">
        <v>53154411</v>
      </c>
      <c r="B4" s="86" t="s">
        <v>125</v>
      </c>
      <c r="C4" s="87">
        <v>45512</v>
      </c>
      <c r="D4" s="88" t="s">
        <v>126</v>
      </c>
      <c r="E4" s="88" t="s">
        <v>10</v>
      </c>
      <c r="F4" s="88" t="s">
        <v>116</v>
      </c>
      <c r="G4" s="88" t="s">
        <v>127</v>
      </c>
      <c r="H4" s="89" t="s">
        <v>128</v>
      </c>
      <c r="I4" s="89" t="s">
        <v>129</v>
      </c>
      <c r="J4" s="90" t="s">
        <v>120</v>
      </c>
      <c r="K4" s="91">
        <v>6357777</v>
      </c>
    </row>
    <row r="5" spans="1:12" ht="25.5" customHeight="1">
      <c r="A5" s="85">
        <v>52266488</v>
      </c>
      <c r="B5" s="86" t="s">
        <v>130</v>
      </c>
      <c r="C5" s="87">
        <v>45748</v>
      </c>
      <c r="D5" s="88" t="s">
        <v>131</v>
      </c>
      <c r="E5" s="88" t="s">
        <v>10</v>
      </c>
      <c r="F5" s="88" t="s">
        <v>132</v>
      </c>
      <c r="G5" s="88" t="s">
        <v>133</v>
      </c>
      <c r="H5" s="88">
        <v>115</v>
      </c>
      <c r="I5" s="89" t="s">
        <v>134</v>
      </c>
      <c r="J5" s="90" t="s">
        <v>120</v>
      </c>
      <c r="K5" s="91">
        <v>8555956</v>
      </c>
    </row>
    <row r="6" spans="1:12" ht="25.5" customHeight="1">
      <c r="A6" s="85">
        <v>53073799</v>
      </c>
      <c r="B6" s="86" t="s">
        <v>135</v>
      </c>
      <c r="C6" s="87">
        <v>45261</v>
      </c>
      <c r="D6" s="88" t="s">
        <v>131</v>
      </c>
      <c r="E6" s="88" t="s">
        <v>10</v>
      </c>
      <c r="F6" s="88" t="s">
        <v>136</v>
      </c>
      <c r="G6" s="88" t="s">
        <v>137</v>
      </c>
      <c r="H6" s="88">
        <v>219</v>
      </c>
      <c r="I6" s="89">
        <v>18</v>
      </c>
      <c r="J6" s="90" t="s">
        <v>138</v>
      </c>
      <c r="K6" s="91">
        <v>5561911</v>
      </c>
    </row>
    <row r="7" spans="1:12" ht="25.5" customHeight="1">
      <c r="A7" s="85">
        <v>1026553771</v>
      </c>
      <c r="B7" s="86" t="s">
        <v>139</v>
      </c>
      <c r="C7" s="87">
        <v>45506</v>
      </c>
      <c r="D7" s="88" t="s">
        <v>140</v>
      </c>
      <c r="E7" s="88" t="s">
        <v>10</v>
      </c>
      <c r="F7" s="88" t="s">
        <v>116</v>
      </c>
      <c r="G7" s="88" t="s">
        <v>141</v>
      </c>
      <c r="H7" s="88" t="s">
        <v>128</v>
      </c>
      <c r="I7" s="88" t="s">
        <v>134</v>
      </c>
      <c r="J7" s="90" t="s">
        <v>120</v>
      </c>
      <c r="K7" s="91">
        <v>8555956</v>
      </c>
    </row>
    <row r="8" spans="1:12" ht="25.5" customHeight="1">
      <c r="A8" s="85">
        <v>23783432</v>
      </c>
      <c r="B8" s="86" t="s">
        <v>142</v>
      </c>
      <c r="C8" s="87">
        <v>46023</v>
      </c>
      <c r="D8" s="88" t="s">
        <v>143</v>
      </c>
      <c r="E8" s="88" t="s">
        <v>10</v>
      </c>
      <c r="F8" s="88" t="s">
        <v>116</v>
      </c>
      <c r="G8" s="90" t="s">
        <v>141</v>
      </c>
      <c r="H8" s="88" t="s">
        <v>128</v>
      </c>
      <c r="I8" s="88" t="s">
        <v>134</v>
      </c>
      <c r="J8" s="90" t="s">
        <v>144</v>
      </c>
      <c r="K8" s="91">
        <v>6357777</v>
      </c>
    </row>
    <row r="9" spans="1:12" ht="25.5" customHeight="1">
      <c r="A9" s="85">
        <v>52159549</v>
      </c>
      <c r="B9" s="86" t="s">
        <v>145</v>
      </c>
      <c r="C9" s="87">
        <v>35381</v>
      </c>
      <c r="D9" s="88" t="s">
        <v>143</v>
      </c>
      <c r="E9" s="88" t="s">
        <v>10</v>
      </c>
      <c r="F9" s="88" t="s">
        <v>146</v>
      </c>
      <c r="G9" s="90" t="s">
        <v>147</v>
      </c>
      <c r="H9" s="88">
        <v>314</v>
      </c>
      <c r="I9" s="88">
        <v>17</v>
      </c>
      <c r="J9" s="90" t="s">
        <v>138</v>
      </c>
      <c r="K9" s="91">
        <v>4178875</v>
      </c>
    </row>
    <row r="10" spans="1:12" ht="25.5" customHeight="1">
      <c r="A10" s="85">
        <v>51725551</v>
      </c>
      <c r="B10" s="86" t="s">
        <v>148</v>
      </c>
      <c r="C10" s="87">
        <v>45448</v>
      </c>
      <c r="D10" s="88" t="s">
        <v>149</v>
      </c>
      <c r="E10" s="88" t="s">
        <v>10</v>
      </c>
      <c r="F10" s="88" t="s">
        <v>116</v>
      </c>
      <c r="G10" s="88" t="s">
        <v>150</v>
      </c>
      <c r="H10" s="88" t="s">
        <v>151</v>
      </c>
      <c r="I10" s="88" t="s">
        <v>152</v>
      </c>
      <c r="J10" s="90" t="s">
        <v>120</v>
      </c>
      <c r="K10" s="91">
        <v>11711913</v>
      </c>
    </row>
    <row r="11" spans="1:12" ht="25.5" customHeight="1">
      <c r="A11" s="85"/>
      <c r="B11" s="86" t="s">
        <v>153</v>
      </c>
      <c r="C11" s="87"/>
      <c r="D11" s="88" t="s">
        <v>149</v>
      </c>
      <c r="E11" s="88" t="s">
        <v>154</v>
      </c>
      <c r="F11" s="88" t="s">
        <v>136</v>
      </c>
      <c r="G11" s="88" t="s">
        <v>155</v>
      </c>
      <c r="H11" s="88">
        <v>222</v>
      </c>
      <c r="I11" s="88">
        <v>27</v>
      </c>
      <c r="J11" s="86" t="s">
        <v>153</v>
      </c>
      <c r="K11" s="91"/>
      <c r="L11" s="92" t="s">
        <v>156</v>
      </c>
    </row>
    <row r="12" spans="1:12" ht="25.5" customHeight="1">
      <c r="A12" s="85">
        <v>51975699</v>
      </c>
      <c r="B12" s="86" t="s">
        <v>157</v>
      </c>
      <c r="C12" s="87">
        <v>35066</v>
      </c>
      <c r="D12" s="88" t="s">
        <v>149</v>
      </c>
      <c r="E12" s="88" t="s">
        <v>158</v>
      </c>
      <c r="F12" s="88" t="s">
        <v>136</v>
      </c>
      <c r="G12" s="88" t="s">
        <v>137</v>
      </c>
      <c r="H12" s="88">
        <v>219</v>
      </c>
      <c r="I12" s="88">
        <v>18</v>
      </c>
      <c r="J12" s="90" t="s">
        <v>138</v>
      </c>
      <c r="K12" s="91">
        <v>5561911</v>
      </c>
    </row>
    <row r="13" spans="1:12" ht="25.5" customHeight="1">
      <c r="A13" s="85">
        <v>1030604307</v>
      </c>
      <c r="B13" s="86" t="s">
        <v>159</v>
      </c>
      <c r="C13" s="87">
        <v>45356</v>
      </c>
      <c r="D13" s="88" t="s">
        <v>149</v>
      </c>
      <c r="E13" s="88" t="s">
        <v>160</v>
      </c>
      <c r="F13" s="88" t="s">
        <v>136</v>
      </c>
      <c r="G13" s="88" t="s">
        <v>137</v>
      </c>
      <c r="H13" s="88">
        <v>219</v>
      </c>
      <c r="I13" s="88">
        <v>11</v>
      </c>
      <c r="J13" s="88" t="s">
        <v>138</v>
      </c>
      <c r="K13" s="91">
        <v>4845349</v>
      </c>
    </row>
    <row r="14" spans="1:12" ht="25.5" customHeight="1">
      <c r="A14" s="85">
        <v>1030562288</v>
      </c>
      <c r="B14" s="86" t="s">
        <v>161</v>
      </c>
      <c r="C14" s="87">
        <v>45512</v>
      </c>
      <c r="D14" s="88" t="s">
        <v>149</v>
      </c>
      <c r="E14" s="88" t="s">
        <v>162</v>
      </c>
      <c r="F14" s="88" t="s">
        <v>136</v>
      </c>
      <c r="G14" s="88" t="s">
        <v>163</v>
      </c>
      <c r="H14" s="88">
        <v>215</v>
      </c>
      <c r="I14" s="88">
        <v>18</v>
      </c>
      <c r="J14" s="90" t="s">
        <v>120</v>
      </c>
      <c r="K14" s="91">
        <v>5561911</v>
      </c>
    </row>
    <row r="15" spans="1:12" ht="25.5" customHeight="1">
      <c r="A15" s="85">
        <v>52260278</v>
      </c>
      <c r="B15" s="86" t="s">
        <v>164</v>
      </c>
      <c r="C15" s="87">
        <v>45475</v>
      </c>
      <c r="D15" s="88" t="s">
        <v>149</v>
      </c>
      <c r="E15" s="88" t="s">
        <v>165</v>
      </c>
      <c r="F15" s="88" t="s">
        <v>136</v>
      </c>
      <c r="G15" s="88" t="s">
        <v>166</v>
      </c>
      <c r="H15" s="88">
        <v>201</v>
      </c>
      <c r="I15" s="88">
        <v>18</v>
      </c>
      <c r="J15" s="90" t="s">
        <v>120</v>
      </c>
      <c r="K15" s="91">
        <v>5561911</v>
      </c>
    </row>
    <row r="16" spans="1:12" ht="25.5" customHeight="1">
      <c r="A16" s="85">
        <v>39546380</v>
      </c>
      <c r="B16" s="86" t="s">
        <v>167</v>
      </c>
      <c r="C16" s="87">
        <v>44596</v>
      </c>
      <c r="D16" s="88" t="s">
        <v>149</v>
      </c>
      <c r="E16" s="88" t="s">
        <v>168</v>
      </c>
      <c r="F16" s="88" t="s">
        <v>122</v>
      </c>
      <c r="G16" s="88" t="s">
        <v>169</v>
      </c>
      <c r="H16" s="88">
        <v>407</v>
      </c>
      <c r="I16" s="88">
        <v>24</v>
      </c>
      <c r="J16" s="90" t="s">
        <v>138</v>
      </c>
      <c r="K16" s="91">
        <v>3841171</v>
      </c>
    </row>
    <row r="17" spans="1:12" ht="25.5" customHeight="1">
      <c r="A17" s="85">
        <v>52340837</v>
      </c>
      <c r="B17" s="86" t="s">
        <v>170</v>
      </c>
      <c r="C17" s="87">
        <v>44558</v>
      </c>
      <c r="D17" s="88" t="s">
        <v>149</v>
      </c>
      <c r="E17" s="88" t="s">
        <v>162</v>
      </c>
      <c r="F17" s="88" t="s">
        <v>122</v>
      </c>
      <c r="G17" s="88" t="s">
        <v>169</v>
      </c>
      <c r="H17" s="88">
        <v>407</v>
      </c>
      <c r="I17" s="88">
        <v>24</v>
      </c>
      <c r="J17" s="90" t="s">
        <v>138</v>
      </c>
      <c r="K17" s="91">
        <v>3841171</v>
      </c>
    </row>
    <row r="18" spans="1:12" ht="25.5" customHeight="1">
      <c r="A18" s="85">
        <v>79898013</v>
      </c>
      <c r="B18" s="86" t="s">
        <v>171</v>
      </c>
      <c r="C18" s="87">
        <v>43374</v>
      </c>
      <c r="D18" s="88" t="s">
        <v>149</v>
      </c>
      <c r="E18" s="88" t="s">
        <v>160</v>
      </c>
      <c r="F18" s="88" t="s">
        <v>122</v>
      </c>
      <c r="G18" s="88" t="s">
        <v>172</v>
      </c>
      <c r="H18" s="88">
        <v>440</v>
      </c>
      <c r="I18" s="88">
        <v>22</v>
      </c>
      <c r="J18" s="88" t="s">
        <v>124</v>
      </c>
      <c r="K18" s="91">
        <v>3732977</v>
      </c>
    </row>
    <row r="19" spans="1:12" ht="25.5" customHeight="1">
      <c r="A19" s="85">
        <v>80499406</v>
      </c>
      <c r="B19" s="86" t="s">
        <v>173</v>
      </c>
      <c r="C19" s="87">
        <v>35415</v>
      </c>
      <c r="D19" s="88" t="s">
        <v>149</v>
      </c>
      <c r="E19" s="88" t="s">
        <v>174</v>
      </c>
      <c r="F19" s="88" t="s">
        <v>122</v>
      </c>
      <c r="G19" s="88" t="s">
        <v>172</v>
      </c>
      <c r="H19" s="88">
        <v>440</v>
      </c>
      <c r="I19" s="88">
        <v>22</v>
      </c>
      <c r="J19" s="88" t="s">
        <v>124</v>
      </c>
      <c r="K19" s="91">
        <v>3732977</v>
      </c>
    </row>
    <row r="20" spans="1:12" ht="25.5" customHeight="1">
      <c r="A20" s="85">
        <v>3065131</v>
      </c>
      <c r="B20" s="86" t="s">
        <v>175</v>
      </c>
      <c r="C20" s="87">
        <v>35299</v>
      </c>
      <c r="D20" s="88" t="s">
        <v>149</v>
      </c>
      <c r="E20" s="88" t="s">
        <v>174</v>
      </c>
      <c r="F20" s="88" t="s">
        <v>122</v>
      </c>
      <c r="G20" s="88" t="s">
        <v>169</v>
      </c>
      <c r="H20" s="88">
        <v>407</v>
      </c>
      <c r="I20" s="88">
        <v>20</v>
      </c>
      <c r="J20" s="88" t="s">
        <v>124</v>
      </c>
      <c r="K20" s="91">
        <v>3550970</v>
      </c>
    </row>
    <row r="21" spans="1:12" ht="25.5" customHeight="1">
      <c r="A21" s="85">
        <v>1069721676</v>
      </c>
      <c r="B21" s="86" t="s">
        <v>176</v>
      </c>
      <c r="C21" s="87">
        <v>44593</v>
      </c>
      <c r="D21" s="88" t="s">
        <v>149</v>
      </c>
      <c r="E21" s="88" t="s">
        <v>177</v>
      </c>
      <c r="F21" s="88" t="s">
        <v>122</v>
      </c>
      <c r="G21" s="88" t="s">
        <v>169</v>
      </c>
      <c r="H21" s="88">
        <v>407</v>
      </c>
      <c r="I21" s="88">
        <v>20</v>
      </c>
      <c r="J21" s="88" t="s">
        <v>124</v>
      </c>
      <c r="K21" s="91">
        <v>3550970</v>
      </c>
    </row>
    <row r="22" spans="1:12" ht="25.5" customHeight="1">
      <c r="A22" s="85">
        <v>79922843</v>
      </c>
      <c r="B22" s="86" t="s">
        <v>178</v>
      </c>
      <c r="C22" s="87">
        <v>43374</v>
      </c>
      <c r="D22" s="88" t="s">
        <v>179</v>
      </c>
      <c r="E22" s="88" t="s">
        <v>180</v>
      </c>
      <c r="F22" s="88" t="s">
        <v>122</v>
      </c>
      <c r="G22" s="88" t="s">
        <v>169</v>
      </c>
      <c r="H22" s="88">
        <v>407</v>
      </c>
      <c r="I22" s="88">
        <v>27</v>
      </c>
      <c r="J22" s="90" t="s">
        <v>138</v>
      </c>
      <c r="K22" s="91">
        <v>4034273</v>
      </c>
    </row>
    <row r="23" spans="1:12" ht="25.5" customHeight="1">
      <c r="A23" s="85">
        <v>80018927</v>
      </c>
      <c r="B23" s="86" t="s">
        <v>181</v>
      </c>
      <c r="C23" s="87">
        <v>45505</v>
      </c>
      <c r="D23" s="88" t="s">
        <v>149</v>
      </c>
      <c r="E23" s="88" t="s">
        <v>182</v>
      </c>
      <c r="F23" s="88" t="s">
        <v>122</v>
      </c>
      <c r="G23" s="88" t="s">
        <v>183</v>
      </c>
      <c r="H23" s="88">
        <v>480</v>
      </c>
      <c r="I23" s="88">
        <v>13</v>
      </c>
      <c r="J23" s="88" t="s">
        <v>184</v>
      </c>
      <c r="K23" s="91">
        <v>2819837</v>
      </c>
    </row>
    <row r="24" spans="1:12" ht="25.5" customHeight="1">
      <c r="A24" s="85">
        <v>79887359</v>
      </c>
      <c r="B24" s="86" t="s">
        <v>185</v>
      </c>
      <c r="C24" s="87">
        <v>45105</v>
      </c>
      <c r="D24" s="88" t="s">
        <v>149</v>
      </c>
      <c r="E24" s="88" t="s">
        <v>186</v>
      </c>
      <c r="F24" s="88" t="s">
        <v>122</v>
      </c>
      <c r="G24" s="88" t="s">
        <v>187</v>
      </c>
      <c r="H24" s="88">
        <v>487</v>
      </c>
      <c r="I24" s="88">
        <v>10</v>
      </c>
      <c r="J24" s="88" t="s">
        <v>184</v>
      </c>
      <c r="K24" s="91">
        <v>2582372</v>
      </c>
      <c r="L24" s="92" t="s">
        <v>188</v>
      </c>
    </row>
    <row r="25" spans="1:12" ht="25.5" customHeight="1">
      <c r="A25" s="85">
        <v>79325130</v>
      </c>
      <c r="B25" s="86" t="s">
        <v>189</v>
      </c>
      <c r="C25" s="87">
        <v>39561</v>
      </c>
      <c r="D25" s="88" t="s">
        <v>149</v>
      </c>
      <c r="E25" s="88" t="s">
        <v>190</v>
      </c>
      <c r="F25" s="88" t="s">
        <v>122</v>
      </c>
      <c r="G25" s="88" t="s">
        <v>187</v>
      </c>
      <c r="H25" s="88">
        <v>487</v>
      </c>
      <c r="I25" s="88">
        <v>10</v>
      </c>
      <c r="J25" s="90" t="s">
        <v>138</v>
      </c>
      <c r="K25" s="91">
        <v>2582372</v>
      </c>
    </row>
    <row r="26" spans="1:12" ht="25.5" customHeight="1">
      <c r="A26" s="85">
        <v>80795532</v>
      </c>
      <c r="B26" s="86" t="s">
        <v>191</v>
      </c>
      <c r="C26" s="87">
        <v>45505</v>
      </c>
      <c r="D26" s="88" t="s">
        <v>192</v>
      </c>
      <c r="E26" s="88" t="s">
        <v>10</v>
      </c>
      <c r="F26" s="88" t="s">
        <v>122</v>
      </c>
      <c r="G26" s="88" t="s">
        <v>187</v>
      </c>
      <c r="H26" s="88">
        <v>487</v>
      </c>
      <c r="I26" s="88">
        <v>10</v>
      </c>
      <c r="J26" s="88" t="s">
        <v>184</v>
      </c>
      <c r="K26" s="91">
        <v>2582372</v>
      </c>
    </row>
    <row r="27" spans="1:12" ht="25.5" customHeight="1">
      <c r="A27" s="85">
        <v>79942640</v>
      </c>
      <c r="B27" s="86" t="s">
        <v>193</v>
      </c>
      <c r="C27" s="87">
        <v>45460</v>
      </c>
      <c r="D27" s="88" t="s">
        <v>194</v>
      </c>
      <c r="E27" s="88" t="s">
        <v>10</v>
      </c>
      <c r="F27" s="88" t="s">
        <v>116</v>
      </c>
      <c r="G27" s="88" t="s">
        <v>195</v>
      </c>
      <c r="H27" s="88" t="s">
        <v>196</v>
      </c>
      <c r="I27" s="88" t="s">
        <v>197</v>
      </c>
      <c r="J27" s="90" t="s">
        <v>120</v>
      </c>
      <c r="K27" s="91">
        <v>10454966</v>
      </c>
    </row>
    <row r="28" spans="1:12" ht="25.5" customHeight="1">
      <c r="A28" s="85">
        <v>31838162</v>
      </c>
      <c r="B28" s="86" t="s">
        <v>198</v>
      </c>
      <c r="C28" s="87">
        <v>35051</v>
      </c>
      <c r="D28" s="88" t="s">
        <v>194</v>
      </c>
      <c r="E28" s="88" t="s">
        <v>10</v>
      </c>
      <c r="F28" s="88" t="s">
        <v>136</v>
      </c>
      <c r="G28" s="88" t="s">
        <v>155</v>
      </c>
      <c r="H28" s="88">
        <v>222</v>
      </c>
      <c r="I28" s="88">
        <v>27</v>
      </c>
      <c r="J28" s="90" t="s">
        <v>138</v>
      </c>
      <c r="K28" s="91">
        <v>6877240</v>
      </c>
    </row>
    <row r="29" spans="1:12" ht="25.5" customHeight="1">
      <c r="A29" s="85">
        <v>79644283</v>
      </c>
      <c r="B29" s="86" t="s">
        <v>199</v>
      </c>
      <c r="C29" s="87">
        <v>40424</v>
      </c>
      <c r="D29" s="88" t="s">
        <v>194</v>
      </c>
      <c r="E29" s="88" t="s">
        <v>10</v>
      </c>
      <c r="F29" s="88" t="s">
        <v>136</v>
      </c>
      <c r="G29" s="88" t="s">
        <v>155</v>
      </c>
      <c r="H29" s="88">
        <v>222</v>
      </c>
      <c r="I29" s="88">
        <v>27</v>
      </c>
      <c r="J29" s="88" t="s">
        <v>124</v>
      </c>
      <c r="K29" s="91">
        <v>6877240</v>
      </c>
    </row>
    <row r="30" spans="1:12" ht="25.5" customHeight="1">
      <c r="A30" s="85"/>
      <c r="B30" s="86" t="s">
        <v>200</v>
      </c>
      <c r="C30" s="87"/>
      <c r="D30" s="88" t="s">
        <v>194</v>
      </c>
      <c r="E30" s="88" t="s">
        <v>10</v>
      </c>
      <c r="F30" s="88" t="s">
        <v>136</v>
      </c>
      <c r="G30" s="88" t="s">
        <v>137</v>
      </c>
      <c r="H30" s="88">
        <v>219</v>
      </c>
      <c r="I30" s="88">
        <v>18</v>
      </c>
      <c r="J30" s="88" t="s">
        <v>200</v>
      </c>
      <c r="K30" s="91"/>
    </row>
    <row r="31" spans="1:12" ht="25.5" customHeight="1">
      <c r="A31" s="85">
        <v>52171350</v>
      </c>
      <c r="B31" s="86" t="s">
        <v>201</v>
      </c>
      <c r="C31" s="87">
        <v>35309</v>
      </c>
      <c r="D31" s="88" t="s">
        <v>194</v>
      </c>
      <c r="E31" s="88" t="s">
        <v>10</v>
      </c>
      <c r="F31" s="88" t="s">
        <v>136</v>
      </c>
      <c r="G31" s="88" t="s">
        <v>137</v>
      </c>
      <c r="H31" s="88">
        <v>219</v>
      </c>
      <c r="I31" s="88">
        <v>11</v>
      </c>
      <c r="J31" s="90" t="s">
        <v>138</v>
      </c>
      <c r="K31" s="91">
        <v>4845349</v>
      </c>
    </row>
    <row r="32" spans="1:12" ht="25.5" customHeight="1">
      <c r="A32" s="85">
        <v>42076426</v>
      </c>
      <c r="B32" s="86" t="s">
        <v>202</v>
      </c>
      <c r="C32" s="87">
        <v>35096</v>
      </c>
      <c r="D32" s="88" t="s">
        <v>194</v>
      </c>
      <c r="E32" s="88" t="s">
        <v>10</v>
      </c>
      <c r="F32" s="88" t="s">
        <v>146</v>
      </c>
      <c r="G32" s="88" t="s">
        <v>147</v>
      </c>
      <c r="H32" s="88">
        <v>314</v>
      </c>
      <c r="I32" s="88">
        <v>20</v>
      </c>
      <c r="J32" s="90" t="s">
        <v>138</v>
      </c>
      <c r="K32" s="91">
        <v>4460442</v>
      </c>
    </row>
    <row r="33" spans="1:12" ht="25.5" customHeight="1">
      <c r="A33" s="85">
        <v>79703774</v>
      </c>
      <c r="B33" s="86" t="s">
        <v>203</v>
      </c>
      <c r="C33" s="87">
        <v>45530</v>
      </c>
      <c r="D33" s="88" t="s">
        <v>192</v>
      </c>
      <c r="E33" s="88" t="s">
        <v>10</v>
      </c>
      <c r="F33" s="88" t="s">
        <v>116</v>
      </c>
      <c r="G33" s="88" t="s">
        <v>195</v>
      </c>
      <c r="H33" s="88" t="s">
        <v>196</v>
      </c>
      <c r="I33" s="88" t="s">
        <v>197</v>
      </c>
      <c r="J33" s="90" t="s">
        <v>120</v>
      </c>
      <c r="K33" s="91">
        <v>10454966</v>
      </c>
    </row>
    <row r="34" spans="1:12" ht="25.5" customHeight="1">
      <c r="A34" s="85">
        <v>79581145</v>
      </c>
      <c r="B34" s="86" t="s">
        <v>204</v>
      </c>
      <c r="C34" s="87">
        <v>35394</v>
      </c>
      <c r="D34" s="88" t="s">
        <v>192</v>
      </c>
      <c r="E34" s="88" t="s">
        <v>10</v>
      </c>
      <c r="F34" s="88" t="s">
        <v>136</v>
      </c>
      <c r="G34" s="88" t="s">
        <v>205</v>
      </c>
      <c r="H34" s="88">
        <v>219</v>
      </c>
      <c r="I34" s="88">
        <v>11</v>
      </c>
      <c r="J34" s="90" t="s">
        <v>124</v>
      </c>
      <c r="K34" s="91">
        <v>4845349</v>
      </c>
    </row>
    <row r="35" spans="1:12" ht="25.5" customHeight="1">
      <c r="A35" s="85">
        <v>80499499</v>
      </c>
      <c r="B35" s="86" t="s">
        <v>206</v>
      </c>
      <c r="C35" s="87">
        <v>35403</v>
      </c>
      <c r="D35" s="88" t="s">
        <v>192</v>
      </c>
      <c r="E35" s="88" t="s">
        <v>10</v>
      </c>
      <c r="F35" s="88" t="s">
        <v>146</v>
      </c>
      <c r="G35" s="88" t="s">
        <v>147</v>
      </c>
      <c r="H35" s="88">
        <v>314</v>
      </c>
      <c r="I35" s="88">
        <v>17</v>
      </c>
      <c r="J35" s="88" t="s">
        <v>124</v>
      </c>
      <c r="K35" s="91">
        <v>4178875</v>
      </c>
    </row>
    <row r="36" spans="1:12" ht="25.5" customHeight="1">
      <c r="A36" s="85">
        <v>11433293</v>
      </c>
      <c r="B36" s="86" t="s">
        <v>207</v>
      </c>
      <c r="C36" s="87">
        <v>35445</v>
      </c>
      <c r="D36" s="88" t="s">
        <v>192</v>
      </c>
      <c r="E36" s="88" t="s">
        <v>10</v>
      </c>
      <c r="F36" s="88" t="s">
        <v>146</v>
      </c>
      <c r="G36" s="88" t="s">
        <v>147</v>
      </c>
      <c r="H36" s="88">
        <v>314</v>
      </c>
      <c r="I36" s="88" t="s">
        <v>208</v>
      </c>
      <c r="J36" s="90" t="s">
        <v>138</v>
      </c>
      <c r="K36" s="91">
        <v>3120117</v>
      </c>
    </row>
    <row r="37" spans="1:12" ht="25.5" customHeight="1">
      <c r="A37" s="85">
        <v>79644461</v>
      </c>
      <c r="B37" s="86" t="s">
        <v>209</v>
      </c>
      <c r="C37" s="87">
        <v>40725</v>
      </c>
      <c r="D37" s="88" t="s">
        <v>192</v>
      </c>
      <c r="E37" s="88" t="s">
        <v>10</v>
      </c>
      <c r="F37" s="88" t="s">
        <v>122</v>
      </c>
      <c r="G37" s="88" t="s">
        <v>169</v>
      </c>
      <c r="H37" s="88">
        <v>407</v>
      </c>
      <c r="I37" s="88">
        <v>27</v>
      </c>
      <c r="J37" s="88" t="s">
        <v>124</v>
      </c>
      <c r="K37" s="91">
        <v>4034273</v>
      </c>
    </row>
    <row r="38" spans="1:12" ht="25.5" customHeight="1">
      <c r="A38" s="85">
        <v>79752061</v>
      </c>
      <c r="B38" s="86" t="s">
        <v>210</v>
      </c>
      <c r="C38" s="87">
        <v>43941</v>
      </c>
      <c r="D38" s="88" t="s">
        <v>192</v>
      </c>
      <c r="E38" s="88" t="s">
        <v>10</v>
      </c>
      <c r="F38" s="88" t="s">
        <v>122</v>
      </c>
      <c r="G38" s="88" t="s">
        <v>172</v>
      </c>
      <c r="H38" s="88">
        <v>440</v>
      </c>
      <c r="I38" s="88">
        <v>22</v>
      </c>
      <c r="J38" s="90" t="s">
        <v>138</v>
      </c>
      <c r="K38" s="91">
        <v>3732977</v>
      </c>
    </row>
    <row r="39" spans="1:12" ht="25.5" customHeight="1">
      <c r="A39" s="85">
        <v>97425447</v>
      </c>
      <c r="B39" s="86" t="s">
        <v>211</v>
      </c>
      <c r="C39" s="87">
        <v>45261</v>
      </c>
      <c r="D39" s="88" t="s">
        <v>192</v>
      </c>
      <c r="E39" s="88" t="s">
        <v>10</v>
      </c>
      <c r="F39" s="88" t="s">
        <v>122</v>
      </c>
      <c r="G39" s="88" t="s">
        <v>187</v>
      </c>
      <c r="H39" s="88">
        <v>487</v>
      </c>
      <c r="I39" s="88">
        <v>10</v>
      </c>
      <c r="J39" s="88" t="s">
        <v>184</v>
      </c>
      <c r="K39" s="91">
        <v>2582372</v>
      </c>
    </row>
    <row r="40" spans="1:12" ht="25.5" customHeight="1">
      <c r="A40" s="85">
        <v>1033703092</v>
      </c>
      <c r="B40" s="86" t="s">
        <v>212</v>
      </c>
      <c r="C40" s="87">
        <v>43665</v>
      </c>
      <c r="D40" s="88" t="s">
        <v>192</v>
      </c>
      <c r="E40" s="88" t="s">
        <v>10</v>
      </c>
      <c r="F40" s="88" t="s">
        <v>122</v>
      </c>
      <c r="G40" s="88" t="s">
        <v>187</v>
      </c>
      <c r="H40" s="88">
        <v>487</v>
      </c>
      <c r="I40" s="88">
        <v>10</v>
      </c>
      <c r="J40" s="90" t="s">
        <v>138</v>
      </c>
      <c r="K40" s="91">
        <v>2582372</v>
      </c>
    </row>
    <row r="41" spans="1:12" ht="25.5" customHeight="1">
      <c r="A41" s="85">
        <v>5971616</v>
      </c>
      <c r="B41" s="86" t="s">
        <v>213</v>
      </c>
      <c r="C41" s="87">
        <v>35324</v>
      </c>
      <c r="D41" s="88" t="s">
        <v>192</v>
      </c>
      <c r="E41" s="88" t="s">
        <v>10</v>
      </c>
      <c r="F41" s="88" t="s">
        <v>122</v>
      </c>
      <c r="G41" s="88" t="s">
        <v>187</v>
      </c>
      <c r="H41" s="88">
        <v>487</v>
      </c>
      <c r="I41" s="88">
        <v>10</v>
      </c>
      <c r="J41" s="90" t="s">
        <v>138</v>
      </c>
      <c r="K41" s="91">
        <v>2582372</v>
      </c>
    </row>
    <row r="42" spans="1:12" ht="25.5" customHeight="1">
      <c r="A42" s="85">
        <v>80882157</v>
      </c>
      <c r="B42" s="86" t="s">
        <v>214</v>
      </c>
      <c r="C42" s="87">
        <v>45418</v>
      </c>
      <c r="D42" s="88" t="s">
        <v>194</v>
      </c>
      <c r="E42" s="88" t="s">
        <v>10</v>
      </c>
      <c r="F42" s="88" t="s">
        <v>122</v>
      </c>
      <c r="G42" s="88" t="s">
        <v>187</v>
      </c>
      <c r="H42" s="88">
        <v>487</v>
      </c>
      <c r="I42" s="88">
        <v>10</v>
      </c>
      <c r="J42" s="88" t="s">
        <v>138</v>
      </c>
      <c r="K42" s="91">
        <v>2582372</v>
      </c>
    </row>
    <row r="43" spans="1:12" ht="25.5" customHeight="1">
      <c r="A43" s="85">
        <v>1023864781</v>
      </c>
      <c r="B43" s="86" t="s">
        <v>215</v>
      </c>
      <c r="C43" s="87">
        <v>45505</v>
      </c>
      <c r="D43" s="88" t="s">
        <v>192</v>
      </c>
      <c r="E43" s="88" t="s">
        <v>10</v>
      </c>
      <c r="F43" s="88" t="s">
        <v>122</v>
      </c>
      <c r="G43" s="88" t="s">
        <v>187</v>
      </c>
      <c r="H43" s="88">
        <v>487</v>
      </c>
      <c r="I43" s="88">
        <v>10</v>
      </c>
      <c r="J43" s="88" t="s">
        <v>184</v>
      </c>
      <c r="K43" s="91">
        <v>2582372</v>
      </c>
    </row>
    <row r="44" spans="1:12" ht="25.5" customHeight="1">
      <c r="A44" s="93"/>
      <c r="B44" s="86" t="s">
        <v>200</v>
      </c>
      <c r="C44" s="87"/>
      <c r="D44" s="88" t="s">
        <v>192</v>
      </c>
      <c r="E44" s="88" t="s">
        <v>10</v>
      </c>
      <c r="F44" s="88" t="s">
        <v>122</v>
      </c>
      <c r="G44" s="88" t="s">
        <v>187</v>
      </c>
      <c r="H44" s="88">
        <v>487</v>
      </c>
      <c r="I44" s="88">
        <v>10</v>
      </c>
      <c r="J44" s="88" t="s">
        <v>200</v>
      </c>
      <c r="K44" s="91"/>
      <c r="L44" s="92" t="s">
        <v>216</v>
      </c>
    </row>
    <row r="45" spans="1:12" ht="25.5" customHeight="1">
      <c r="A45" s="85">
        <v>1022428936</v>
      </c>
      <c r="B45" s="86" t="s">
        <v>217</v>
      </c>
      <c r="C45" s="87">
        <v>44837</v>
      </c>
      <c r="D45" s="88" t="s">
        <v>192</v>
      </c>
      <c r="E45" s="88" t="s">
        <v>10</v>
      </c>
      <c r="F45" s="88" t="s">
        <v>122</v>
      </c>
      <c r="G45" s="88" t="s">
        <v>187</v>
      </c>
      <c r="H45" s="88">
        <v>487</v>
      </c>
      <c r="I45" s="88">
        <v>10</v>
      </c>
      <c r="J45" s="90" t="s">
        <v>138</v>
      </c>
      <c r="K45" s="91">
        <v>2582372</v>
      </c>
    </row>
    <row r="46" spans="1:12" ht="25.5" customHeight="1">
      <c r="A46" s="85">
        <v>52917331</v>
      </c>
      <c r="B46" s="86" t="s">
        <v>218</v>
      </c>
      <c r="C46" s="87">
        <v>45170</v>
      </c>
      <c r="D46" s="88" t="s">
        <v>194</v>
      </c>
      <c r="E46" s="88" t="s">
        <v>10</v>
      </c>
      <c r="F46" s="88" t="s">
        <v>122</v>
      </c>
      <c r="G46" s="88" t="s">
        <v>187</v>
      </c>
      <c r="H46" s="88">
        <v>487</v>
      </c>
      <c r="I46" s="88">
        <v>10</v>
      </c>
      <c r="J46" s="90" t="s">
        <v>138</v>
      </c>
      <c r="K46" s="91">
        <v>2582372</v>
      </c>
    </row>
    <row r="47" spans="1:12" ht="25.5" customHeight="1">
      <c r="A47" s="85">
        <v>4266631</v>
      </c>
      <c r="B47" s="86" t="s">
        <v>219</v>
      </c>
      <c r="C47" s="87">
        <v>45170</v>
      </c>
      <c r="D47" s="88" t="s">
        <v>192</v>
      </c>
      <c r="E47" s="88" t="s">
        <v>10</v>
      </c>
      <c r="F47" s="88" t="s">
        <v>122</v>
      </c>
      <c r="G47" s="88" t="s">
        <v>187</v>
      </c>
      <c r="H47" s="88">
        <v>487</v>
      </c>
      <c r="I47" s="88">
        <v>10</v>
      </c>
      <c r="J47" s="88" t="s">
        <v>138</v>
      </c>
      <c r="K47" s="91">
        <v>2582372</v>
      </c>
    </row>
    <row r="48" spans="1:12" ht="25.5" customHeight="1">
      <c r="A48" s="85">
        <v>80451701</v>
      </c>
      <c r="B48" s="86" t="s">
        <v>220</v>
      </c>
      <c r="C48" s="87">
        <v>42186</v>
      </c>
      <c r="D48" s="88" t="s">
        <v>192</v>
      </c>
      <c r="E48" s="88" t="s">
        <v>10</v>
      </c>
      <c r="F48" s="88" t="s">
        <v>122</v>
      </c>
      <c r="G48" s="88" t="s">
        <v>187</v>
      </c>
      <c r="H48" s="88">
        <v>487</v>
      </c>
      <c r="I48" s="88">
        <v>10</v>
      </c>
      <c r="J48" s="90" t="s">
        <v>138</v>
      </c>
      <c r="K48" s="91">
        <v>2582372</v>
      </c>
    </row>
    <row r="49" spans="1:12" ht="25.5" customHeight="1">
      <c r="A49" s="85"/>
      <c r="B49" s="86" t="s">
        <v>200</v>
      </c>
      <c r="C49" s="87"/>
      <c r="D49" s="88" t="s">
        <v>192</v>
      </c>
      <c r="E49" s="88" t="s">
        <v>10</v>
      </c>
      <c r="F49" s="88" t="s">
        <v>122</v>
      </c>
      <c r="G49" s="88" t="s">
        <v>187</v>
      </c>
      <c r="H49" s="88">
        <v>487</v>
      </c>
      <c r="I49" s="88">
        <v>10</v>
      </c>
      <c r="J49" s="88" t="s">
        <v>200</v>
      </c>
      <c r="K49" s="91"/>
      <c r="L49" s="92" t="s">
        <v>221</v>
      </c>
    </row>
    <row r="50" spans="1:12" ht="25.5" customHeight="1">
      <c r="A50" s="85"/>
      <c r="B50" s="86" t="s">
        <v>200</v>
      </c>
      <c r="C50" s="87"/>
      <c r="D50" s="88" t="s">
        <v>192</v>
      </c>
      <c r="E50" s="88" t="s">
        <v>10</v>
      </c>
      <c r="F50" s="88" t="s">
        <v>122</v>
      </c>
      <c r="G50" s="88" t="s">
        <v>187</v>
      </c>
      <c r="H50" s="88">
        <v>487</v>
      </c>
      <c r="I50" s="88">
        <v>10</v>
      </c>
      <c r="J50" s="88" t="s">
        <v>200</v>
      </c>
      <c r="K50" s="91"/>
      <c r="L50" s="92" t="s">
        <v>222</v>
      </c>
    </row>
    <row r="51" spans="1:12" ht="25.5" customHeight="1">
      <c r="A51" s="85">
        <v>11388418</v>
      </c>
      <c r="B51" s="86" t="s">
        <v>223</v>
      </c>
      <c r="C51" s="87">
        <v>35195</v>
      </c>
      <c r="D51" s="88" t="s">
        <v>192</v>
      </c>
      <c r="E51" s="88" t="s">
        <v>10</v>
      </c>
      <c r="F51" s="88" t="s">
        <v>122</v>
      </c>
      <c r="G51" s="88" t="s">
        <v>187</v>
      </c>
      <c r="H51" s="88">
        <v>487</v>
      </c>
      <c r="I51" s="88">
        <v>10</v>
      </c>
      <c r="J51" s="90" t="s">
        <v>138</v>
      </c>
      <c r="K51" s="91">
        <v>2582372</v>
      </c>
    </row>
    <row r="52" spans="1:12" ht="25.5" customHeight="1">
      <c r="A52" s="85">
        <v>79751009</v>
      </c>
      <c r="B52" s="86" t="s">
        <v>224</v>
      </c>
      <c r="C52" s="87">
        <v>43892</v>
      </c>
      <c r="D52" s="88" t="s">
        <v>225</v>
      </c>
      <c r="E52" s="88" t="s">
        <v>10</v>
      </c>
      <c r="F52" s="88" t="s">
        <v>116</v>
      </c>
      <c r="G52" s="88" t="s">
        <v>141</v>
      </c>
      <c r="H52" s="88" t="s">
        <v>128</v>
      </c>
      <c r="I52" s="88" t="s">
        <v>134</v>
      </c>
      <c r="J52" s="90" t="s">
        <v>120</v>
      </c>
      <c r="K52" s="91">
        <v>8555956</v>
      </c>
    </row>
    <row r="53" spans="1:12" ht="25.5" customHeight="1">
      <c r="A53" s="85">
        <v>52157849</v>
      </c>
      <c r="B53" s="86" t="s">
        <v>226</v>
      </c>
      <c r="C53" s="87">
        <v>43451</v>
      </c>
      <c r="D53" s="88" t="s">
        <v>225</v>
      </c>
      <c r="E53" s="88" t="s">
        <v>10</v>
      </c>
      <c r="F53" s="88" t="s">
        <v>136</v>
      </c>
      <c r="G53" s="88" t="s">
        <v>155</v>
      </c>
      <c r="H53" s="88">
        <v>222</v>
      </c>
      <c r="I53" s="88">
        <v>27</v>
      </c>
      <c r="J53" s="90" t="s">
        <v>138</v>
      </c>
      <c r="K53" s="91">
        <v>6877240</v>
      </c>
    </row>
    <row r="54" spans="1:12" ht="25.5" customHeight="1">
      <c r="A54" s="85">
        <v>1026257279</v>
      </c>
      <c r="B54" s="86" t="s">
        <v>227</v>
      </c>
      <c r="C54" s="87">
        <v>44805</v>
      </c>
      <c r="D54" s="88" t="s">
        <v>225</v>
      </c>
      <c r="E54" s="88" t="s">
        <v>10</v>
      </c>
      <c r="F54" s="88" t="s">
        <v>136</v>
      </c>
      <c r="G54" s="88" t="s">
        <v>137</v>
      </c>
      <c r="H54" s="88">
        <v>219</v>
      </c>
      <c r="I54" s="88">
        <v>18</v>
      </c>
      <c r="J54" s="88" t="s">
        <v>184</v>
      </c>
      <c r="K54" s="91">
        <v>5561911</v>
      </c>
    </row>
    <row r="55" spans="1:12" ht="25.5" customHeight="1">
      <c r="A55" s="85">
        <v>1056612731</v>
      </c>
      <c r="B55" s="86" t="s">
        <v>228</v>
      </c>
      <c r="C55" s="87">
        <v>44593</v>
      </c>
      <c r="D55" s="88" t="s">
        <v>225</v>
      </c>
      <c r="E55" s="88" t="s">
        <v>10</v>
      </c>
      <c r="F55" s="88" t="s">
        <v>122</v>
      </c>
      <c r="G55" s="88" t="s">
        <v>172</v>
      </c>
      <c r="H55" s="88">
        <v>440</v>
      </c>
      <c r="I55" s="88">
        <v>22</v>
      </c>
      <c r="J55" s="88" t="s">
        <v>124</v>
      </c>
      <c r="K55" s="91">
        <v>3732977</v>
      </c>
    </row>
    <row r="56" spans="1:12" ht="25.5" customHeight="1">
      <c r="A56" s="85">
        <v>52056867</v>
      </c>
      <c r="B56" s="86" t="s">
        <v>229</v>
      </c>
      <c r="C56" s="87">
        <v>35096</v>
      </c>
      <c r="D56" s="88" t="s">
        <v>230</v>
      </c>
      <c r="E56" s="88" t="s">
        <v>10</v>
      </c>
      <c r="F56" s="88" t="s">
        <v>116</v>
      </c>
      <c r="G56" s="88" t="s">
        <v>195</v>
      </c>
      <c r="H56" s="88" t="s">
        <v>196</v>
      </c>
      <c r="I56" s="88" t="s">
        <v>197</v>
      </c>
      <c r="J56" s="88" t="s">
        <v>231</v>
      </c>
      <c r="K56" s="91">
        <v>10454966</v>
      </c>
    </row>
    <row r="57" spans="1:12" ht="25.5" customHeight="1">
      <c r="A57" s="85">
        <v>1022326308</v>
      </c>
      <c r="B57" s="86" t="s">
        <v>232</v>
      </c>
      <c r="C57" s="87">
        <v>42186</v>
      </c>
      <c r="D57" s="88" t="s">
        <v>230</v>
      </c>
      <c r="E57" s="88" t="s">
        <v>10</v>
      </c>
      <c r="F57" s="88" t="s">
        <v>136</v>
      </c>
      <c r="G57" s="88" t="s">
        <v>137</v>
      </c>
      <c r="H57" s="88">
        <v>219</v>
      </c>
      <c r="I57" s="88">
        <v>11</v>
      </c>
      <c r="J57" s="88" t="s">
        <v>124</v>
      </c>
      <c r="K57" s="91">
        <v>4845349</v>
      </c>
    </row>
    <row r="58" spans="1:12" ht="25.5" customHeight="1">
      <c r="A58" s="85">
        <v>79687097</v>
      </c>
      <c r="B58" s="86" t="s">
        <v>233</v>
      </c>
      <c r="C58" s="87">
        <v>45293</v>
      </c>
      <c r="D58" s="88" t="s">
        <v>230</v>
      </c>
      <c r="E58" s="88" t="s">
        <v>10</v>
      </c>
      <c r="F58" s="88" t="s">
        <v>122</v>
      </c>
      <c r="G58" s="88" t="s">
        <v>169</v>
      </c>
      <c r="H58" s="88">
        <v>407</v>
      </c>
      <c r="I58" s="88">
        <v>24</v>
      </c>
      <c r="J58" s="88" t="s">
        <v>124</v>
      </c>
      <c r="K58" s="91" t="s">
        <v>10</v>
      </c>
      <c r="L58" s="92" t="s">
        <v>234</v>
      </c>
    </row>
    <row r="59" spans="1:12" ht="25.5" customHeight="1">
      <c r="A59" s="85">
        <v>38256263</v>
      </c>
      <c r="B59" s="86" t="s">
        <v>235</v>
      </c>
      <c r="C59" s="87">
        <v>44347</v>
      </c>
      <c r="D59" s="88" t="s">
        <v>230</v>
      </c>
      <c r="E59" s="88" t="s">
        <v>10</v>
      </c>
      <c r="F59" s="88" t="s">
        <v>122</v>
      </c>
      <c r="G59" s="88" t="s">
        <v>172</v>
      </c>
      <c r="H59" s="88">
        <v>440</v>
      </c>
      <c r="I59" s="88">
        <v>22</v>
      </c>
      <c r="J59" s="88" t="s">
        <v>184</v>
      </c>
      <c r="K59" s="91">
        <v>3732977</v>
      </c>
    </row>
  </sheetData>
  <autoFilter ref="A1:M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2:IV35"/>
  <sheetViews>
    <sheetView zoomScale="80" zoomScaleNormal="80" workbookViewId="0">
      <selection activeCell="R6" sqref="R6:AA6"/>
    </sheetView>
  </sheetViews>
  <sheetFormatPr baseColWidth="10" defaultRowHeight="12.75"/>
  <cols>
    <col min="8" max="8" width="16.28515625" customWidth="1"/>
    <col min="10" max="10" width="15.5703125" customWidth="1"/>
    <col min="13" max="13" width="40.5703125" customWidth="1"/>
    <col min="22" max="23" width="0" hidden="1" customWidth="1"/>
    <col min="28" max="29" width="49.140625" customWidth="1"/>
  </cols>
  <sheetData>
    <row r="2" spans="1:256" s="167" customFormat="1" ht="22.5" customHeight="1">
      <c r="A2" s="431"/>
      <c r="B2" s="432"/>
      <c r="C2" s="394" t="s">
        <v>90</v>
      </c>
      <c r="D2" s="394"/>
      <c r="E2" s="394"/>
      <c r="F2" s="394"/>
      <c r="G2" s="394"/>
      <c r="H2" s="394"/>
      <c r="I2" s="394"/>
      <c r="J2" s="394"/>
      <c r="K2" s="394"/>
      <c r="L2" s="394"/>
      <c r="M2" s="394"/>
      <c r="N2" s="394"/>
      <c r="O2" s="394"/>
      <c r="P2" s="394"/>
      <c r="Q2" s="394"/>
      <c r="R2" s="394"/>
      <c r="S2" s="394"/>
      <c r="T2" s="394"/>
      <c r="U2" s="394"/>
      <c r="V2" s="394"/>
      <c r="W2" s="394"/>
      <c r="X2" s="394"/>
      <c r="Y2" s="394"/>
      <c r="Z2" s="394"/>
      <c r="AA2" s="394"/>
      <c r="AB2" s="425"/>
      <c r="AC2" s="426"/>
      <c r="AD2" s="427"/>
    </row>
    <row r="3" spans="1:256" s="167" customFormat="1" ht="24" customHeight="1">
      <c r="A3" s="433"/>
      <c r="B3" s="434"/>
      <c r="C3" s="394" t="s">
        <v>91</v>
      </c>
      <c r="D3" s="394"/>
      <c r="E3" s="394"/>
      <c r="F3" s="394"/>
      <c r="G3" s="394"/>
      <c r="H3" s="394"/>
      <c r="I3" s="394"/>
      <c r="J3" s="394"/>
      <c r="K3" s="394"/>
      <c r="L3" s="394"/>
      <c r="M3" s="394"/>
      <c r="N3" s="394"/>
      <c r="O3" s="394"/>
      <c r="P3" s="394"/>
      <c r="Q3" s="394"/>
      <c r="R3" s="394"/>
      <c r="S3" s="394"/>
      <c r="T3" s="394"/>
      <c r="U3" s="394"/>
      <c r="V3" s="394"/>
      <c r="W3" s="394"/>
      <c r="X3" s="394"/>
      <c r="Y3" s="394"/>
      <c r="Z3" s="394"/>
      <c r="AA3" s="394"/>
      <c r="AB3" s="437"/>
      <c r="AC3" s="438"/>
      <c r="AD3" s="439"/>
    </row>
    <row r="4" spans="1:256" s="167" customFormat="1" ht="24.75" customHeight="1">
      <c r="A4" s="433"/>
      <c r="B4" s="434"/>
      <c r="C4" s="391" t="s">
        <v>1125</v>
      </c>
      <c r="D4" s="391"/>
      <c r="E4" s="391"/>
      <c r="F4" s="391"/>
      <c r="G4" s="391"/>
      <c r="H4" s="391"/>
      <c r="I4" s="391"/>
      <c r="J4" s="391"/>
      <c r="K4" s="391"/>
      <c r="L4" s="391"/>
      <c r="M4" s="391"/>
      <c r="N4" s="391"/>
      <c r="O4" s="391"/>
      <c r="P4" s="391"/>
      <c r="Q4" s="391"/>
      <c r="R4" s="391"/>
      <c r="S4" s="391"/>
      <c r="T4" s="391"/>
      <c r="U4" s="391"/>
      <c r="V4" s="391"/>
      <c r="W4" s="391"/>
      <c r="X4" s="391"/>
      <c r="Y4" s="391"/>
      <c r="Z4" s="391"/>
      <c r="AA4" s="391"/>
      <c r="AB4" s="437"/>
      <c r="AC4" s="438"/>
      <c r="AD4" s="439"/>
    </row>
    <row r="5" spans="1:256" s="167" customFormat="1" ht="24.75" customHeight="1">
      <c r="A5" s="433"/>
      <c r="B5" s="434"/>
      <c r="C5" s="391" t="s">
        <v>93</v>
      </c>
      <c r="D5" s="391"/>
      <c r="E5" s="391"/>
      <c r="F5" s="391"/>
      <c r="G5" s="391"/>
      <c r="H5" s="391"/>
      <c r="I5" s="391"/>
      <c r="J5" s="391" t="s">
        <v>94</v>
      </c>
      <c r="K5" s="391"/>
      <c r="L5" s="391"/>
      <c r="M5" s="391"/>
      <c r="N5" s="391"/>
      <c r="O5" s="391"/>
      <c r="P5" s="391"/>
      <c r="Q5" s="391"/>
      <c r="R5" s="391" t="s">
        <v>95</v>
      </c>
      <c r="S5" s="391"/>
      <c r="T5" s="391"/>
      <c r="U5" s="391"/>
      <c r="V5" s="391"/>
      <c r="W5" s="391"/>
      <c r="X5" s="391"/>
      <c r="Y5" s="391"/>
      <c r="Z5" s="391" t="s">
        <v>96</v>
      </c>
      <c r="AA5" s="391"/>
      <c r="AB5" s="437"/>
      <c r="AC5" s="438"/>
      <c r="AD5" s="439"/>
    </row>
    <row r="6" spans="1:256" s="167" customFormat="1" ht="26.25" customHeight="1">
      <c r="A6" s="435"/>
      <c r="B6" s="436"/>
      <c r="C6" s="383" t="s">
        <v>97</v>
      </c>
      <c r="D6" s="383"/>
      <c r="E6" s="383"/>
      <c r="F6" s="383"/>
      <c r="G6" s="383"/>
      <c r="H6" s="383"/>
      <c r="I6" s="383"/>
      <c r="J6" s="383">
        <v>6</v>
      </c>
      <c r="K6" s="383"/>
      <c r="L6" s="383"/>
      <c r="M6" s="383"/>
      <c r="N6" s="383"/>
      <c r="O6" s="383"/>
      <c r="P6" s="383"/>
      <c r="Q6" s="383"/>
      <c r="R6" s="466">
        <v>46213</v>
      </c>
      <c r="S6" s="467"/>
      <c r="T6" s="467"/>
      <c r="U6" s="467"/>
      <c r="V6" s="467"/>
      <c r="W6" s="467"/>
      <c r="X6" s="467"/>
      <c r="Y6" s="467"/>
      <c r="Z6" s="467" t="s">
        <v>1663</v>
      </c>
      <c r="AA6" s="467"/>
      <c r="AB6" s="440"/>
      <c r="AC6" s="441"/>
      <c r="AD6" s="442"/>
    </row>
    <row r="7" spans="1:256" s="167" customFormat="1" ht="41.25" customHeight="1">
      <c r="A7" s="422" t="s">
        <v>1647</v>
      </c>
      <c r="B7" s="422"/>
      <c r="C7" s="422"/>
      <c r="D7" s="422"/>
      <c r="E7" s="422"/>
      <c r="F7" s="422"/>
      <c r="G7" s="423"/>
      <c r="H7" s="424" t="s">
        <v>1648</v>
      </c>
      <c r="I7" s="424"/>
      <c r="J7" s="424"/>
      <c r="K7" s="424"/>
      <c r="L7" s="425" t="s">
        <v>102</v>
      </c>
      <c r="M7" s="426"/>
      <c r="N7" s="426"/>
      <c r="O7" s="426"/>
      <c r="P7" s="426"/>
      <c r="Q7" s="426"/>
      <c r="R7" s="426"/>
      <c r="S7" s="426"/>
      <c r="T7" s="426"/>
      <c r="U7" s="426"/>
      <c r="V7" s="426"/>
      <c r="W7" s="426"/>
      <c r="X7" s="426"/>
      <c r="Y7" s="427"/>
      <c r="Z7" s="428" t="s">
        <v>99</v>
      </c>
      <c r="AA7" s="429"/>
      <c r="AB7" s="429"/>
      <c r="AC7" s="429"/>
      <c r="AD7" s="430"/>
    </row>
    <row r="8" spans="1:256" s="230" customFormat="1" ht="30">
      <c r="A8" s="223" t="s">
        <v>622</v>
      </c>
      <c r="B8" s="223" t="s">
        <v>623</v>
      </c>
      <c r="C8" s="223" t="s">
        <v>55</v>
      </c>
      <c r="D8" s="239" t="s">
        <v>80</v>
      </c>
      <c r="E8" s="239" t="s">
        <v>56</v>
      </c>
      <c r="F8" s="239" t="s">
        <v>57</v>
      </c>
      <c r="G8" s="395" t="s">
        <v>81</v>
      </c>
      <c r="H8" s="395"/>
      <c r="I8" s="395" t="s">
        <v>58</v>
      </c>
      <c r="J8" s="395"/>
      <c r="K8" s="395" t="s">
        <v>59</v>
      </c>
      <c r="L8" s="395"/>
      <c r="M8" s="395"/>
      <c r="N8" s="395" t="s">
        <v>82</v>
      </c>
      <c r="O8" s="395"/>
      <c r="P8" s="395"/>
      <c r="Q8" s="395"/>
      <c r="R8" s="395"/>
      <c r="S8" s="395"/>
      <c r="T8" s="395"/>
      <c r="U8" s="239" t="s">
        <v>60</v>
      </c>
      <c r="V8" s="395" t="s">
        <v>61</v>
      </c>
      <c r="W8" s="395"/>
      <c r="X8" s="395"/>
      <c r="Y8" s="395"/>
      <c r="Z8" s="395" t="s">
        <v>83</v>
      </c>
      <c r="AA8" s="395"/>
      <c r="AB8" s="395"/>
      <c r="AC8" s="395"/>
      <c r="AD8" s="395"/>
    </row>
    <row r="9" spans="1:256" s="210" customFormat="1" ht="32.25" customHeight="1">
      <c r="A9" s="223"/>
      <c r="B9" s="223"/>
      <c r="C9" s="223"/>
      <c r="D9" s="223"/>
      <c r="E9" s="223"/>
      <c r="F9" s="223" t="s">
        <v>84</v>
      </c>
      <c r="G9" s="223" t="s">
        <v>3</v>
      </c>
      <c r="H9" s="223" t="s">
        <v>1</v>
      </c>
      <c r="I9" s="223" t="s">
        <v>85</v>
      </c>
      <c r="J9" s="223" t="s">
        <v>86</v>
      </c>
      <c r="K9" s="224" t="s">
        <v>62</v>
      </c>
      <c r="L9" s="224" t="s">
        <v>63</v>
      </c>
      <c r="M9" s="224" t="s">
        <v>64</v>
      </c>
      <c r="N9" s="223" t="s">
        <v>65</v>
      </c>
      <c r="O9" s="223" t="s">
        <v>66</v>
      </c>
      <c r="P9" s="223" t="s">
        <v>67</v>
      </c>
      <c r="Q9" s="223" t="s">
        <v>68</v>
      </c>
      <c r="R9" s="223" t="s">
        <v>69</v>
      </c>
      <c r="S9" s="223" t="s">
        <v>70</v>
      </c>
      <c r="T9" s="223" t="s">
        <v>71</v>
      </c>
      <c r="U9" s="223" t="s">
        <v>72</v>
      </c>
      <c r="V9" s="226" t="s">
        <v>87</v>
      </c>
      <c r="W9" s="226" t="s">
        <v>1587</v>
      </c>
      <c r="X9" s="223" t="s">
        <v>2</v>
      </c>
      <c r="Y9" s="223" t="s">
        <v>73</v>
      </c>
      <c r="Z9" s="223" t="s">
        <v>74</v>
      </c>
      <c r="AA9" s="223" t="s">
        <v>75</v>
      </c>
      <c r="AB9" s="223" t="s">
        <v>76</v>
      </c>
      <c r="AC9" s="223" t="s">
        <v>77</v>
      </c>
      <c r="AD9" s="223" t="s">
        <v>0</v>
      </c>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c r="HF9" s="225"/>
      <c r="HG9" s="225"/>
      <c r="HH9" s="225"/>
      <c r="HI9" s="225"/>
      <c r="HJ9" s="225"/>
      <c r="HK9" s="225"/>
      <c r="HL9" s="225"/>
      <c r="HM9" s="225"/>
      <c r="HN9" s="225"/>
      <c r="HO9" s="225"/>
      <c r="HP9" s="225"/>
      <c r="HQ9" s="225"/>
      <c r="HR9" s="225"/>
      <c r="HS9" s="225"/>
      <c r="HT9" s="225"/>
      <c r="HU9" s="225"/>
      <c r="HV9" s="225"/>
      <c r="HW9" s="225"/>
      <c r="HX9" s="225"/>
      <c r="HY9" s="225"/>
      <c r="HZ9" s="225"/>
      <c r="IA9" s="225"/>
      <c r="IB9" s="225"/>
      <c r="IC9" s="225"/>
      <c r="ID9" s="225"/>
      <c r="IE9" s="225"/>
      <c r="IF9" s="225"/>
      <c r="IG9" s="225"/>
      <c r="IH9" s="225"/>
      <c r="II9" s="225"/>
      <c r="IJ9" s="225"/>
      <c r="IK9" s="225"/>
      <c r="IL9" s="225"/>
      <c r="IM9" s="225"/>
      <c r="IN9" s="225"/>
      <c r="IO9" s="225"/>
      <c r="IP9" s="225"/>
      <c r="IQ9" s="225"/>
      <c r="IR9" s="225"/>
      <c r="IS9" s="225"/>
      <c r="IT9" s="225"/>
      <c r="IU9" s="225"/>
      <c r="IV9" s="225"/>
    </row>
    <row r="10" spans="1:256" s="71" customFormat="1" ht="73.5" customHeight="1">
      <c r="A10" s="173" t="s">
        <v>613</v>
      </c>
      <c r="B10" s="173" t="s">
        <v>1586</v>
      </c>
      <c r="C10" s="173" t="s">
        <v>704</v>
      </c>
      <c r="D10" s="173" t="s">
        <v>645</v>
      </c>
      <c r="E10" s="173" t="s">
        <v>1610</v>
      </c>
      <c r="F10" s="252">
        <v>0</v>
      </c>
      <c r="G10" s="173" t="s">
        <v>1605</v>
      </c>
      <c r="H10" s="253" t="s">
        <v>238</v>
      </c>
      <c r="I10" s="173" t="s">
        <v>89</v>
      </c>
      <c r="J10" s="173" t="s">
        <v>1048</v>
      </c>
      <c r="K10" s="173" t="s">
        <v>1156</v>
      </c>
      <c r="L10" s="173" t="s">
        <v>1156</v>
      </c>
      <c r="M10" s="173" t="s">
        <v>1640</v>
      </c>
      <c r="N10" s="173">
        <v>1</v>
      </c>
      <c r="O10" s="173">
        <v>2</v>
      </c>
      <c r="P10" s="174">
        <f t="shared" ref="P10:P35" si="0">N10*O10</f>
        <v>2</v>
      </c>
      <c r="Q10" s="173" t="str">
        <f t="shared" ref="Q10:Q35" si="1">IF(AND(P10&gt;=1,P10&lt;=4),"Bajo",IF(AND(P10&gt;=6,P10&lt;=8),"Medio",IF(AND(P10&gt;=10,P10&lt;=20),"Alto",IF(AND(P10&gt;=24,P10&lt;=40),"Muy alto","ERROR"))))</f>
        <v>Bajo</v>
      </c>
      <c r="R10" s="173">
        <v>10</v>
      </c>
      <c r="S10" s="174">
        <f t="shared" ref="S10:S19" si="2">P10*R10</f>
        <v>20</v>
      </c>
      <c r="T10" s="175" t="str">
        <f t="shared" ref="T10:T19" si="3">IF(AND(S10&gt;=600,S10&lt;=4000),"I",IF(AND(S10&gt;=150,S10&lt;=500),"II",IF(AND(S10&gt;=40,S10&lt;=120),"III",IF(AND(S10&gt;=0,S10&lt;=39),"IV","ERROR"))))</f>
        <v>IV</v>
      </c>
      <c r="U10" s="173" t="str">
        <f t="shared" ref="U10:U19" si="4">IF(AND(S10&gt;=600,S10&lt;=4000),"No Aceptable",IF(AND(S10&gt;=150,S10&lt;=500),"Aceptable con Control Especifico",IF(AND(S10&gt;=40,S10&lt;=120),"Mejorable",IF(AND(S10&gt;=0,S10&lt;=39),"Aceptable",))))</f>
        <v>Aceptable</v>
      </c>
      <c r="V10" s="173">
        <v>2</v>
      </c>
      <c r="W10" s="173">
        <v>2</v>
      </c>
      <c r="X10" s="173" t="str">
        <f t="shared" ref="X10:X35" si="5">IF(R10=100,"Posible muerte, situación crítica o catastrófica; pérdidas económicas muy altas.",IF(R10=60,"Lesiones o enfermedades graves irreparables (Incapacidad permanente parcial o invalidez); pérdidas económicas altas.",IF(R10=25,"Lesiones o enfermedades con incapacidad laboral temporal; pérdidas económicas leves.",IF(R10=10,"Lesiones o enfermedades que no requieren incapacidad; pérdidas económicas mínimas."))))</f>
        <v>Lesiones o enfermedades que no requieren incapacidad; pérdidas económicas mínimas.</v>
      </c>
      <c r="Y10" s="173" t="s">
        <v>79</v>
      </c>
      <c r="Z10" s="173" t="s">
        <v>1156</v>
      </c>
      <c r="AA10" s="173" t="s">
        <v>1156</v>
      </c>
      <c r="AB10" s="173" t="s">
        <v>1156</v>
      </c>
      <c r="AC10" s="173" t="s">
        <v>1645</v>
      </c>
      <c r="AD10" s="173" t="s">
        <v>1156</v>
      </c>
    </row>
    <row r="11" spans="1:256" s="71" customFormat="1" ht="108">
      <c r="A11" s="173" t="s">
        <v>613</v>
      </c>
      <c r="B11" s="173" t="s">
        <v>1586</v>
      </c>
      <c r="C11" s="173" t="s">
        <v>704</v>
      </c>
      <c r="D11" s="173" t="s">
        <v>645</v>
      </c>
      <c r="E11" s="173" t="s">
        <v>1610</v>
      </c>
      <c r="F11" s="252">
        <v>0</v>
      </c>
      <c r="G11" s="173" t="s">
        <v>1605</v>
      </c>
      <c r="H11" s="173" t="s">
        <v>242</v>
      </c>
      <c r="I11" s="173" t="s">
        <v>89</v>
      </c>
      <c r="J11" s="173" t="s">
        <v>1047</v>
      </c>
      <c r="K11" s="173" t="s">
        <v>1156</v>
      </c>
      <c r="L11" s="173" t="s">
        <v>1156</v>
      </c>
      <c r="M11" s="173" t="s">
        <v>1640</v>
      </c>
      <c r="N11" s="173">
        <v>1</v>
      </c>
      <c r="O11" s="173">
        <v>2</v>
      </c>
      <c r="P11" s="174">
        <f t="shared" si="0"/>
        <v>2</v>
      </c>
      <c r="Q11" s="173" t="str">
        <f t="shared" si="1"/>
        <v>Bajo</v>
      </c>
      <c r="R11" s="173">
        <v>10</v>
      </c>
      <c r="S11" s="174">
        <f t="shared" si="2"/>
        <v>20</v>
      </c>
      <c r="T11" s="175" t="str">
        <f t="shared" si="3"/>
        <v>IV</v>
      </c>
      <c r="U11" s="173" t="str">
        <f t="shared" si="4"/>
        <v>Aceptable</v>
      </c>
      <c r="V11" s="173">
        <v>2</v>
      </c>
      <c r="W11" s="173">
        <v>2</v>
      </c>
      <c r="X11" s="173" t="str">
        <f t="shared" si="5"/>
        <v>Lesiones o enfermedades que no requieren incapacidad; pérdidas económicas mínimas.</v>
      </c>
      <c r="Y11" s="173" t="s">
        <v>79</v>
      </c>
      <c r="Z11" s="173" t="s">
        <v>1156</v>
      </c>
      <c r="AA11" s="173" t="s">
        <v>1156</v>
      </c>
      <c r="AB11" s="173" t="s">
        <v>1156</v>
      </c>
      <c r="AC11" s="173" t="s">
        <v>1645</v>
      </c>
      <c r="AD11" s="173" t="s">
        <v>1119</v>
      </c>
    </row>
    <row r="12" spans="1:256" s="71" customFormat="1" ht="108">
      <c r="A12" s="173" t="s">
        <v>613</v>
      </c>
      <c r="B12" s="173" t="s">
        <v>1586</v>
      </c>
      <c r="C12" s="173" t="s">
        <v>704</v>
      </c>
      <c r="D12" s="173" t="s">
        <v>645</v>
      </c>
      <c r="E12" s="173" t="s">
        <v>1610</v>
      </c>
      <c r="F12" s="252">
        <v>0</v>
      </c>
      <c r="G12" s="173" t="s">
        <v>1605</v>
      </c>
      <c r="H12" s="173" t="s">
        <v>248</v>
      </c>
      <c r="I12" s="173" t="s">
        <v>89</v>
      </c>
      <c r="J12" s="173" t="s">
        <v>1048</v>
      </c>
      <c r="K12" s="173" t="s">
        <v>1156</v>
      </c>
      <c r="L12" s="173" t="s">
        <v>1156</v>
      </c>
      <c r="M12" s="173" t="s">
        <v>1640</v>
      </c>
      <c r="N12" s="173">
        <v>1</v>
      </c>
      <c r="O12" s="173">
        <v>2</v>
      </c>
      <c r="P12" s="174">
        <f t="shared" si="0"/>
        <v>2</v>
      </c>
      <c r="Q12" s="173" t="str">
        <f t="shared" si="1"/>
        <v>Bajo</v>
      </c>
      <c r="R12" s="173">
        <v>10</v>
      </c>
      <c r="S12" s="174">
        <f t="shared" si="2"/>
        <v>20</v>
      </c>
      <c r="T12" s="175" t="str">
        <f t="shared" si="3"/>
        <v>IV</v>
      </c>
      <c r="U12" s="173" t="str">
        <f t="shared" si="4"/>
        <v>Aceptable</v>
      </c>
      <c r="V12" s="173">
        <v>2</v>
      </c>
      <c r="W12" s="173">
        <v>2</v>
      </c>
      <c r="X12" s="173" t="str">
        <f t="shared" si="5"/>
        <v>Lesiones o enfermedades que no requieren incapacidad; pérdidas económicas mínimas.</v>
      </c>
      <c r="Y12" s="173" t="s">
        <v>79</v>
      </c>
      <c r="Z12" s="173" t="s">
        <v>1156</v>
      </c>
      <c r="AA12" s="173" t="s">
        <v>1156</v>
      </c>
      <c r="AB12" s="173" t="s">
        <v>1156</v>
      </c>
      <c r="AC12" s="173" t="s">
        <v>1645</v>
      </c>
      <c r="AD12" s="173" t="s">
        <v>1156</v>
      </c>
    </row>
    <row r="13" spans="1:256" s="71" customFormat="1" ht="108">
      <c r="A13" s="173" t="s">
        <v>613</v>
      </c>
      <c r="B13" s="173" t="s">
        <v>1586</v>
      </c>
      <c r="C13" s="173" t="s">
        <v>704</v>
      </c>
      <c r="D13" s="173" t="s">
        <v>645</v>
      </c>
      <c r="E13" s="173" t="s">
        <v>1610</v>
      </c>
      <c r="F13" s="252">
        <v>0</v>
      </c>
      <c r="G13" s="173" t="s">
        <v>1605</v>
      </c>
      <c r="H13" s="173" t="s">
        <v>260</v>
      </c>
      <c r="I13" s="173" t="s">
        <v>89</v>
      </c>
      <c r="J13" s="173" t="s">
        <v>1048</v>
      </c>
      <c r="K13" s="173" t="s">
        <v>1156</v>
      </c>
      <c r="L13" s="173" t="s">
        <v>1156</v>
      </c>
      <c r="M13" s="173" t="s">
        <v>1640</v>
      </c>
      <c r="N13" s="173">
        <v>1</v>
      </c>
      <c r="O13" s="173">
        <v>2</v>
      </c>
      <c r="P13" s="174">
        <f t="shared" si="0"/>
        <v>2</v>
      </c>
      <c r="Q13" s="173" t="str">
        <f t="shared" si="1"/>
        <v>Bajo</v>
      </c>
      <c r="R13" s="173">
        <v>10</v>
      </c>
      <c r="S13" s="174">
        <f t="shared" si="2"/>
        <v>20</v>
      </c>
      <c r="T13" s="175" t="str">
        <f t="shared" si="3"/>
        <v>IV</v>
      </c>
      <c r="U13" s="173" t="str">
        <f t="shared" si="4"/>
        <v>Aceptable</v>
      </c>
      <c r="V13" s="173">
        <v>2</v>
      </c>
      <c r="W13" s="173">
        <v>2</v>
      </c>
      <c r="X13" s="173" t="str">
        <f t="shared" si="5"/>
        <v>Lesiones o enfermedades que no requieren incapacidad; pérdidas económicas mínimas.</v>
      </c>
      <c r="Y13" s="173" t="s">
        <v>79</v>
      </c>
      <c r="Z13" s="173" t="s">
        <v>1156</v>
      </c>
      <c r="AA13" s="173" t="s">
        <v>1156</v>
      </c>
      <c r="AB13" s="173" t="s">
        <v>1156</v>
      </c>
      <c r="AC13" s="173" t="s">
        <v>1645</v>
      </c>
      <c r="AD13" s="173" t="s">
        <v>1156</v>
      </c>
    </row>
    <row r="14" spans="1:256" s="71" customFormat="1" ht="108">
      <c r="A14" s="173" t="s">
        <v>613</v>
      </c>
      <c r="B14" s="173" t="s">
        <v>1586</v>
      </c>
      <c r="C14" s="173" t="s">
        <v>704</v>
      </c>
      <c r="D14" s="173" t="s">
        <v>645</v>
      </c>
      <c r="E14" s="173" t="s">
        <v>1610</v>
      </c>
      <c r="F14" s="252">
        <v>0</v>
      </c>
      <c r="G14" s="173" t="s">
        <v>1605</v>
      </c>
      <c r="H14" s="173" t="s">
        <v>254</v>
      </c>
      <c r="I14" s="173" t="s">
        <v>89</v>
      </c>
      <c r="J14" s="173" t="s">
        <v>1049</v>
      </c>
      <c r="K14" s="173" t="s">
        <v>1574</v>
      </c>
      <c r="L14" s="173" t="s">
        <v>1156</v>
      </c>
      <c r="M14" s="173" t="s">
        <v>1639</v>
      </c>
      <c r="N14" s="173">
        <v>1</v>
      </c>
      <c r="O14" s="173">
        <v>2</v>
      </c>
      <c r="P14" s="174">
        <f t="shared" si="0"/>
        <v>2</v>
      </c>
      <c r="Q14" s="173" t="str">
        <f t="shared" si="1"/>
        <v>Bajo</v>
      </c>
      <c r="R14" s="173">
        <v>10</v>
      </c>
      <c r="S14" s="174">
        <f t="shared" si="2"/>
        <v>20</v>
      </c>
      <c r="T14" s="175" t="str">
        <f t="shared" si="3"/>
        <v>IV</v>
      </c>
      <c r="U14" s="173" t="str">
        <f t="shared" si="4"/>
        <v>Aceptable</v>
      </c>
      <c r="V14" s="173">
        <v>2</v>
      </c>
      <c r="W14" s="173">
        <v>2</v>
      </c>
      <c r="X14" s="173" t="str">
        <f t="shared" si="5"/>
        <v>Lesiones o enfermedades que no requieren incapacidad; pérdidas económicas mínimas.</v>
      </c>
      <c r="Y14" s="173" t="s">
        <v>79</v>
      </c>
      <c r="Z14" s="173" t="s">
        <v>1156</v>
      </c>
      <c r="AA14" s="173" t="s">
        <v>1156</v>
      </c>
      <c r="AB14" s="173" t="s">
        <v>1156</v>
      </c>
      <c r="AC14" s="173" t="s">
        <v>1645</v>
      </c>
      <c r="AD14" s="173" t="s">
        <v>1156</v>
      </c>
    </row>
    <row r="15" spans="1:256" s="71" customFormat="1" ht="108">
      <c r="A15" s="173" t="s">
        <v>613</v>
      </c>
      <c r="B15" s="173" t="s">
        <v>1586</v>
      </c>
      <c r="C15" s="173" t="s">
        <v>704</v>
      </c>
      <c r="D15" s="173" t="s">
        <v>645</v>
      </c>
      <c r="E15" s="173" t="s">
        <v>1610</v>
      </c>
      <c r="F15" s="252">
        <v>0</v>
      </c>
      <c r="G15" s="173" t="s">
        <v>1605</v>
      </c>
      <c r="H15" s="173" t="s">
        <v>257</v>
      </c>
      <c r="I15" s="173" t="s">
        <v>89</v>
      </c>
      <c r="J15" s="173" t="s">
        <v>1049</v>
      </c>
      <c r="K15" s="173" t="s">
        <v>1575</v>
      </c>
      <c r="L15" s="173" t="s">
        <v>1156</v>
      </c>
      <c r="M15" s="173" t="s">
        <v>1638</v>
      </c>
      <c r="N15" s="173">
        <v>1</v>
      </c>
      <c r="O15" s="173">
        <v>2</v>
      </c>
      <c r="P15" s="174">
        <f t="shared" si="0"/>
        <v>2</v>
      </c>
      <c r="Q15" s="173" t="str">
        <f t="shared" si="1"/>
        <v>Bajo</v>
      </c>
      <c r="R15" s="173">
        <v>10</v>
      </c>
      <c r="S15" s="174">
        <f t="shared" si="2"/>
        <v>20</v>
      </c>
      <c r="T15" s="175" t="str">
        <f t="shared" si="3"/>
        <v>IV</v>
      </c>
      <c r="U15" s="173" t="str">
        <f t="shared" si="4"/>
        <v>Aceptable</v>
      </c>
      <c r="V15" s="173">
        <v>2</v>
      </c>
      <c r="W15" s="173">
        <v>2</v>
      </c>
      <c r="X15" s="173" t="str">
        <f t="shared" si="5"/>
        <v>Lesiones o enfermedades que no requieren incapacidad; pérdidas económicas mínimas.</v>
      </c>
      <c r="Y15" s="173" t="s">
        <v>79</v>
      </c>
      <c r="Z15" s="173" t="s">
        <v>1156</v>
      </c>
      <c r="AA15" s="173" t="s">
        <v>1156</v>
      </c>
      <c r="AB15" s="173" t="s">
        <v>1156</v>
      </c>
      <c r="AC15" s="173" t="s">
        <v>1645</v>
      </c>
      <c r="AD15" s="173" t="s">
        <v>1156</v>
      </c>
    </row>
    <row r="16" spans="1:256" s="71" customFormat="1" ht="108">
      <c r="A16" s="173" t="s">
        <v>613</v>
      </c>
      <c r="B16" s="173" t="s">
        <v>1586</v>
      </c>
      <c r="C16" s="173" t="s">
        <v>704</v>
      </c>
      <c r="D16" s="173" t="s">
        <v>645</v>
      </c>
      <c r="E16" s="173" t="s">
        <v>1610</v>
      </c>
      <c r="F16" s="252">
        <v>0</v>
      </c>
      <c r="G16" s="173" t="s">
        <v>1621</v>
      </c>
      <c r="H16" s="173" t="s">
        <v>717</v>
      </c>
      <c r="I16" s="173" t="s">
        <v>89</v>
      </c>
      <c r="J16" s="173" t="s">
        <v>718</v>
      </c>
      <c r="K16" s="173" t="s">
        <v>1156</v>
      </c>
      <c r="L16" s="173" t="s">
        <v>1576</v>
      </c>
      <c r="M16" s="173" t="s">
        <v>1637</v>
      </c>
      <c r="N16" s="173">
        <v>1</v>
      </c>
      <c r="O16" s="173">
        <v>2</v>
      </c>
      <c r="P16" s="174">
        <f t="shared" si="0"/>
        <v>2</v>
      </c>
      <c r="Q16" s="173" t="str">
        <f t="shared" si="1"/>
        <v>Bajo</v>
      </c>
      <c r="R16" s="173">
        <v>10</v>
      </c>
      <c r="S16" s="174">
        <f t="shared" si="2"/>
        <v>20</v>
      </c>
      <c r="T16" s="175" t="str">
        <f t="shared" si="3"/>
        <v>IV</v>
      </c>
      <c r="U16" s="173" t="str">
        <f t="shared" si="4"/>
        <v>Aceptable</v>
      </c>
      <c r="V16" s="173">
        <v>2</v>
      </c>
      <c r="W16" s="173">
        <v>2</v>
      </c>
      <c r="X16" s="173" t="str">
        <f t="shared" si="5"/>
        <v>Lesiones o enfermedades que no requieren incapacidad; pérdidas económicas mínimas.</v>
      </c>
      <c r="Y16" s="173" t="s">
        <v>79</v>
      </c>
      <c r="Z16" s="173" t="s">
        <v>1156</v>
      </c>
      <c r="AA16" s="173" t="s">
        <v>1156</v>
      </c>
      <c r="AB16" s="173" t="s">
        <v>1156</v>
      </c>
      <c r="AC16" s="173" t="s">
        <v>1646</v>
      </c>
      <c r="AD16" s="173" t="s">
        <v>1156</v>
      </c>
    </row>
    <row r="17" spans="1:30" s="71" customFormat="1" ht="108">
      <c r="A17" s="173" t="s">
        <v>613</v>
      </c>
      <c r="B17" s="173" t="s">
        <v>1586</v>
      </c>
      <c r="C17" s="173" t="s">
        <v>704</v>
      </c>
      <c r="D17" s="173" t="s">
        <v>645</v>
      </c>
      <c r="E17" s="173" t="s">
        <v>1612</v>
      </c>
      <c r="F17" s="252">
        <v>0</v>
      </c>
      <c r="G17" s="173" t="s">
        <v>1634</v>
      </c>
      <c r="H17" s="173" t="s">
        <v>1635</v>
      </c>
      <c r="I17" s="173" t="s">
        <v>89</v>
      </c>
      <c r="J17" s="173" t="s">
        <v>1636</v>
      </c>
      <c r="K17" s="173" t="s">
        <v>1156</v>
      </c>
      <c r="L17" s="173" t="s">
        <v>1156</v>
      </c>
      <c r="M17" s="173" t="s">
        <v>1644</v>
      </c>
      <c r="N17" s="173">
        <v>1</v>
      </c>
      <c r="O17" s="173">
        <v>2</v>
      </c>
      <c r="P17" s="174">
        <f t="shared" si="0"/>
        <v>2</v>
      </c>
      <c r="Q17" s="173" t="str">
        <f t="shared" si="1"/>
        <v>Bajo</v>
      </c>
      <c r="R17" s="173">
        <v>10</v>
      </c>
      <c r="S17" s="174">
        <f t="shared" si="2"/>
        <v>20</v>
      </c>
      <c r="T17" s="175" t="str">
        <f t="shared" si="3"/>
        <v>IV</v>
      </c>
      <c r="U17" s="173" t="str">
        <f t="shared" si="4"/>
        <v>Aceptable</v>
      </c>
      <c r="V17" s="173">
        <v>2</v>
      </c>
      <c r="W17" s="173">
        <v>2</v>
      </c>
      <c r="X17" s="173" t="str">
        <f t="shared" si="5"/>
        <v>Lesiones o enfermedades que no requieren incapacidad; pérdidas económicas mínimas.</v>
      </c>
      <c r="Y17" s="173" t="s">
        <v>79</v>
      </c>
      <c r="Z17" s="173" t="s">
        <v>1156</v>
      </c>
      <c r="AA17" s="173" t="s">
        <v>1156</v>
      </c>
      <c r="AB17" s="173" t="s">
        <v>1156</v>
      </c>
      <c r="AC17" s="173" t="s">
        <v>1629</v>
      </c>
      <c r="AD17" s="173" t="s">
        <v>1649</v>
      </c>
    </row>
    <row r="18" spans="1:30" s="71" customFormat="1" ht="108">
      <c r="A18" s="173" t="s">
        <v>613</v>
      </c>
      <c r="B18" s="173" t="s">
        <v>1586</v>
      </c>
      <c r="C18" s="173" t="s">
        <v>704</v>
      </c>
      <c r="D18" s="173" t="s">
        <v>645</v>
      </c>
      <c r="E18" s="173" t="s">
        <v>1612</v>
      </c>
      <c r="F18" s="252">
        <v>0</v>
      </c>
      <c r="G18" s="173" t="s">
        <v>1620</v>
      </c>
      <c r="H18" s="173" t="s">
        <v>1611</v>
      </c>
      <c r="I18" s="173" t="s">
        <v>89</v>
      </c>
      <c r="J18" s="173" t="s">
        <v>1019</v>
      </c>
      <c r="K18" s="173" t="s">
        <v>1156</v>
      </c>
      <c r="L18" s="173" t="s">
        <v>1156</v>
      </c>
      <c r="M18" s="173" t="s">
        <v>1631</v>
      </c>
      <c r="N18" s="173">
        <v>1</v>
      </c>
      <c r="O18" s="173">
        <v>1</v>
      </c>
      <c r="P18" s="174">
        <f t="shared" si="0"/>
        <v>1</v>
      </c>
      <c r="Q18" s="173" t="str">
        <f t="shared" si="1"/>
        <v>Bajo</v>
      </c>
      <c r="R18" s="173">
        <v>10</v>
      </c>
      <c r="S18" s="174">
        <f t="shared" si="2"/>
        <v>10</v>
      </c>
      <c r="T18" s="175" t="str">
        <f t="shared" si="3"/>
        <v>IV</v>
      </c>
      <c r="U18" s="173" t="str">
        <f t="shared" si="4"/>
        <v>Aceptable</v>
      </c>
      <c r="V18" s="173">
        <v>2</v>
      </c>
      <c r="W18" s="173">
        <v>2</v>
      </c>
      <c r="X18" s="173" t="str">
        <f t="shared" si="5"/>
        <v>Lesiones o enfermedades que no requieren incapacidad; pérdidas económicas mínimas.</v>
      </c>
      <c r="Y18" s="173" t="s">
        <v>79</v>
      </c>
      <c r="Z18" s="173" t="s">
        <v>1156</v>
      </c>
      <c r="AA18" s="173" t="s">
        <v>1156</v>
      </c>
      <c r="AB18" s="173" t="s">
        <v>1156</v>
      </c>
      <c r="AC18" s="173" t="s">
        <v>1577</v>
      </c>
      <c r="AD18" s="173" t="s">
        <v>1643</v>
      </c>
    </row>
    <row r="19" spans="1:30" s="71" customFormat="1" ht="108">
      <c r="A19" s="173" t="s">
        <v>613</v>
      </c>
      <c r="B19" s="173" t="s">
        <v>1586</v>
      </c>
      <c r="C19" s="173" t="s">
        <v>704</v>
      </c>
      <c r="D19" s="173" t="s">
        <v>645</v>
      </c>
      <c r="E19" s="173" t="s">
        <v>1610</v>
      </c>
      <c r="F19" s="252">
        <v>0</v>
      </c>
      <c r="G19" s="175" t="s">
        <v>817</v>
      </c>
      <c r="H19" s="173" t="s">
        <v>392</v>
      </c>
      <c r="I19" s="173" t="s">
        <v>89</v>
      </c>
      <c r="J19" s="173" t="s">
        <v>822</v>
      </c>
      <c r="K19" s="173" t="s">
        <v>1156</v>
      </c>
      <c r="L19" s="173" t="s">
        <v>1156</v>
      </c>
      <c r="M19" s="173" t="s">
        <v>1633</v>
      </c>
      <c r="N19" s="173">
        <v>1</v>
      </c>
      <c r="O19" s="173">
        <v>1</v>
      </c>
      <c r="P19" s="174">
        <f t="shared" si="0"/>
        <v>1</v>
      </c>
      <c r="Q19" s="173" t="str">
        <f t="shared" si="1"/>
        <v>Bajo</v>
      </c>
      <c r="R19" s="173">
        <v>10</v>
      </c>
      <c r="S19" s="174">
        <f t="shared" si="2"/>
        <v>10</v>
      </c>
      <c r="T19" s="175" t="str">
        <f t="shared" si="3"/>
        <v>IV</v>
      </c>
      <c r="U19" s="173" t="str">
        <f t="shared" si="4"/>
        <v>Aceptable</v>
      </c>
      <c r="V19" s="173">
        <v>2</v>
      </c>
      <c r="W19" s="173">
        <v>2</v>
      </c>
      <c r="X19" s="173" t="str">
        <f t="shared" si="5"/>
        <v>Lesiones o enfermedades que no requieren incapacidad; pérdidas económicas mínimas.</v>
      </c>
      <c r="Y19" s="173" t="s">
        <v>79</v>
      </c>
      <c r="Z19" s="173" t="s">
        <v>1156</v>
      </c>
      <c r="AA19" s="173" t="s">
        <v>1156</v>
      </c>
      <c r="AB19" s="173" t="s">
        <v>1156</v>
      </c>
      <c r="AC19" s="173" t="s">
        <v>1642</v>
      </c>
      <c r="AD19" s="173" t="s">
        <v>1156</v>
      </c>
    </row>
    <row r="20" spans="1:30" s="71" customFormat="1" ht="108">
      <c r="A20" s="173" t="s">
        <v>613</v>
      </c>
      <c r="B20" s="173" t="s">
        <v>1586</v>
      </c>
      <c r="C20" s="173" t="s">
        <v>704</v>
      </c>
      <c r="D20" s="173" t="s">
        <v>645</v>
      </c>
      <c r="E20" s="173" t="s">
        <v>1613</v>
      </c>
      <c r="F20" s="252">
        <v>0</v>
      </c>
      <c r="G20" s="173" t="s">
        <v>1458</v>
      </c>
      <c r="H20" s="173" t="s">
        <v>1452</v>
      </c>
      <c r="I20" s="173" t="s">
        <v>89</v>
      </c>
      <c r="J20" s="173" t="s">
        <v>1044</v>
      </c>
      <c r="K20" s="173" t="s">
        <v>1156</v>
      </c>
      <c r="L20" s="173" t="s">
        <v>1117</v>
      </c>
      <c r="M20" s="173" t="s">
        <v>1633</v>
      </c>
      <c r="N20" s="254">
        <v>2</v>
      </c>
      <c r="O20" s="173">
        <v>2</v>
      </c>
      <c r="P20" s="174">
        <f t="shared" si="0"/>
        <v>4</v>
      </c>
      <c r="Q20" s="173" t="str">
        <f t="shared" si="1"/>
        <v>Bajo</v>
      </c>
      <c r="R20" s="174">
        <v>25</v>
      </c>
      <c r="S20" s="174">
        <f t="shared" ref="S20:S35" si="6">P20*R20</f>
        <v>100</v>
      </c>
      <c r="T20" s="175" t="str">
        <f t="shared" ref="T20:T35" si="7">IF(AND(S20&gt;=600,S20&lt;=4000),"I",IF(AND(S20&gt;=150,S20&lt;=500),"II",IF(AND(S20&gt;=40,S20&lt;=120),"III",IF(AND(S20&gt;=0,S20&lt;=39),"IV","ERROR"))))</f>
        <v>III</v>
      </c>
      <c r="U20" s="173" t="str">
        <f t="shared" ref="U20:U35" si="8">IF(AND(S20&gt;=600,S20&lt;=4000),"No Aceptable",IF(AND(S20&gt;=150,S20&lt;=500),"Aceptable con Control Especifico",IF(AND(S20&gt;=40,S20&lt;=120),"Mejorable",IF(AND(S20&gt;=0,S20&lt;=39),"Aceptable",))))</f>
        <v>Mejorable</v>
      </c>
      <c r="V20" s="173">
        <v>2</v>
      </c>
      <c r="W20" s="173">
        <f t="shared" ref="W20:W27" si="9">IF(AND(U20&gt;=600,U20&lt;=4000),"No Aceptable",IF(AND(U20&gt;=150,U20&lt;=500),"Aceptable con Control Especifico",IF(AND(U20&gt;=40,U20&lt;=120),"Mejorable",IF(AND(U20&gt;=0,U20&lt;=39),"Aceptable",))))</f>
        <v>0</v>
      </c>
      <c r="X20" s="173" t="str">
        <f t="shared" si="5"/>
        <v>Lesiones o enfermedades con incapacidad laboral temporal; pérdidas económicas leves.</v>
      </c>
      <c r="Y20" s="173" t="s">
        <v>79</v>
      </c>
      <c r="Z20" s="173" t="s">
        <v>1156</v>
      </c>
      <c r="AA20" s="173" t="s">
        <v>1156</v>
      </c>
      <c r="AB20" s="173" t="s">
        <v>1156</v>
      </c>
      <c r="AC20" s="173" t="s">
        <v>1164</v>
      </c>
      <c r="AD20" s="173" t="s">
        <v>1156</v>
      </c>
    </row>
    <row r="21" spans="1:30" s="71" customFormat="1" ht="108">
      <c r="A21" s="173" t="s">
        <v>613</v>
      </c>
      <c r="B21" s="173" t="s">
        <v>1586</v>
      </c>
      <c r="C21" s="173" t="s">
        <v>704</v>
      </c>
      <c r="D21" s="173" t="s">
        <v>645</v>
      </c>
      <c r="E21" s="173" t="s">
        <v>1613</v>
      </c>
      <c r="F21" s="252">
        <v>0</v>
      </c>
      <c r="G21" s="173" t="s">
        <v>1459</v>
      </c>
      <c r="H21" s="173" t="s">
        <v>1453</v>
      </c>
      <c r="I21" s="173" t="s">
        <v>89</v>
      </c>
      <c r="J21" s="173" t="s">
        <v>1044</v>
      </c>
      <c r="K21" s="173" t="s">
        <v>1156</v>
      </c>
      <c r="L21" s="173" t="s">
        <v>1117</v>
      </c>
      <c r="M21" s="173" t="s">
        <v>1633</v>
      </c>
      <c r="N21" s="254">
        <v>2</v>
      </c>
      <c r="O21" s="173">
        <v>2</v>
      </c>
      <c r="P21" s="174">
        <f t="shared" si="0"/>
        <v>4</v>
      </c>
      <c r="Q21" s="173" t="str">
        <f t="shared" si="1"/>
        <v>Bajo</v>
      </c>
      <c r="R21" s="174">
        <v>25</v>
      </c>
      <c r="S21" s="174">
        <f t="shared" si="6"/>
        <v>100</v>
      </c>
      <c r="T21" s="175" t="str">
        <f t="shared" si="7"/>
        <v>III</v>
      </c>
      <c r="U21" s="173" t="str">
        <f t="shared" si="8"/>
        <v>Mejorable</v>
      </c>
      <c r="V21" s="173">
        <v>2</v>
      </c>
      <c r="W21" s="173">
        <f t="shared" si="9"/>
        <v>0</v>
      </c>
      <c r="X21" s="173" t="str">
        <f t="shared" si="5"/>
        <v>Lesiones o enfermedades con incapacidad laboral temporal; pérdidas económicas leves.</v>
      </c>
      <c r="Y21" s="173" t="s">
        <v>79</v>
      </c>
      <c r="Z21" s="173" t="s">
        <v>1156</v>
      </c>
      <c r="AA21" s="173" t="s">
        <v>1156</v>
      </c>
      <c r="AB21" s="173" t="s">
        <v>1156</v>
      </c>
      <c r="AC21" s="173" t="s">
        <v>1164</v>
      </c>
      <c r="AD21" s="173" t="s">
        <v>1156</v>
      </c>
    </row>
    <row r="22" spans="1:30" s="71" customFormat="1" ht="108">
      <c r="A22" s="173" t="s">
        <v>613</v>
      </c>
      <c r="B22" s="173" t="s">
        <v>1586</v>
      </c>
      <c r="C22" s="173" t="s">
        <v>704</v>
      </c>
      <c r="D22" s="173" t="s">
        <v>645</v>
      </c>
      <c r="E22" s="173" t="s">
        <v>1613</v>
      </c>
      <c r="F22" s="252">
        <v>0</v>
      </c>
      <c r="G22" s="173" t="s">
        <v>1460</v>
      </c>
      <c r="H22" s="173" t="s">
        <v>1526</v>
      </c>
      <c r="I22" s="173" t="s">
        <v>89</v>
      </c>
      <c r="J22" s="173" t="s">
        <v>1044</v>
      </c>
      <c r="K22" s="173" t="s">
        <v>1156</v>
      </c>
      <c r="L22" s="173" t="s">
        <v>1117</v>
      </c>
      <c r="M22" s="173" t="s">
        <v>1633</v>
      </c>
      <c r="N22" s="254">
        <v>2</v>
      </c>
      <c r="O22" s="217">
        <v>2</v>
      </c>
      <c r="P22" s="174">
        <f t="shared" si="0"/>
        <v>4</v>
      </c>
      <c r="Q22" s="173" t="str">
        <f t="shared" si="1"/>
        <v>Bajo</v>
      </c>
      <c r="R22" s="174">
        <v>25</v>
      </c>
      <c r="S22" s="174">
        <f t="shared" si="6"/>
        <v>100</v>
      </c>
      <c r="T22" s="175" t="str">
        <f t="shared" si="7"/>
        <v>III</v>
      </c>
      <c r="U22" s="173" t="str">
        <f t="shared" si="8"/>
        <v>Mejorable</v>
      </c>
      <c r="V22" s="173">
        <v>2</v>
      </c>
      <c r="W22" s="173">
        <f t="shared" si="9"/>
        <v>0</v>
      </c>
      <c r="X22" s="173" t="str">
        <f t="shared" si="5"/>
        <v>Lesiones o enfermedades con incapacidad laboral temporal; pérdidas económicas leves.</v>
      </c>
      <c r="Y22" s="173" t="s">
        <v>79</v>
      </c>
      <c r="Z22" s="173" t="s">
        <v>1156</v>
      </c>
      <c r="AA22" s="173" t="s">
        <v>1156</v>
      </c>
      <c r="AB22" s="173" t="s">
        <v>1156</v>
      </c>
      <c r="AC22" s="173" t="s">
        <v>1164</v>
      </c>
      <c r="AD22" s="173" t="s">
        <v>1156</v>
      </c>
    </row>
    <row r="23" spans="1:30" s="71" customFormat="1" ht="108">
      <c r="A23" s="173" t="s">
        <v>613</v>
      </c>
      <c r="B23" s="173" t="s">
        <v>1586</v>
      </c>
      <c r="C23" s="173" t="s">
        <v>704</v>
      </c>
      <c r="D23" s="173" t="s">
        <v>645</v>
      </c>
      <c r="E23" s="173" t="s">
        <v>1613</v>
      </c>
      <c r="F23" s="252">
        <v>0</v>
      </c>
      <c r="G23" s="173" t="s">
        <v>1461</v>
      </c>
      <c r="H23" s="173" t="s">
        <v>1527</v>
      </c>
      <c r="I23" s="173" t="s">
        <v>89</v>
      </c>
      <c r="J23" s="173" t="s">
        <v>1044</v>
      </c>
      <c r="K23" s="173" t="s">
        <v>1156</v>
      </c>
      <c r="L23" s="173" t="s">
        <v>1117</v>
      </c>
      <c r="M23" s="173" t="s">
        <v>1633</v>
      </c>
      <c r="N23" s="254">
        <v>2</v>
      </c>
      <c r="O23" s="217">
        <v>2</v>
      </c>
      <c r="P23" s="174">
        <f t="shared" si="0"/>
        <v>4</v>
      </c>
      <c r="Q23" s="173" t="str">
        <f t="shared" si="1"/>
        <v>Bajo</v>
      </c>
      <c r="R23" s="174">
        <v>25</v>
      </c>
      <c r="S23" s="174">
        <f t="shared" si="6"/>
        <v>100</v>
      </c>
      <c r="T23" s="175" t="str">
        <f t="shared" si="7"/>
        <v>III</v>
      </c>
      <c r="U23" s="173" t="str">
        <f t="shared" si="8"/>
        <v>Mejorable</v>
      </c>
      <c r="V23" s="173">
        <v>2</v>
      </c>
      <c r="W23" s="173">
        <f t="shared" si="9"/>
        <v>0</v>
      </c>
      <c r="X23" s="173" t="str">
        <f t="shared" si="5"/>
        <v>Lesiones o enfermedades con incapacidad laboral temporal; pérdidas económicas leves.</v>
      </c>
      <c r="Y23" s="173" t="s">
        <v>79</v>
      </c>
      <c r="Z23" s="173" t="s">
        <v>1156</v>
      </c>
      <c r="AA23" s="173" t="s">
        <v>1156</v>
      </c>
      <c r="AB23" s="173" t="s">
        <v>1156</v>
      </c>
      <c r="AC23" s="173" t="s">
        <v>1164</v>
      </c>
      <c r="AD23" s="173" t="s">
        <v>1156</v>
      </c>
    </row>
    <row r="24" spans="1:30" s="71" customFormat="1" ht="121.5">
      <c r="A24" s="173" t="s">
        <v>613</v>
      </c>
      <c r="B24" s="173" t="s">
        <v>1586</v>
      </c>
      <c r="C24" s="173" t="s">
        <v>704</v>
      </c>
      <c r="D24" s="173" t="s">
        <v>645</v>
      </c>
      <c r="E24" s="173" t="s">
        <v>1613</v>
      </c>
      <c r="F24" s="252">
        <v>0</v>
      </c>
      <c r="G24" s="173" t="s">
        <v>1462</v>
      </c>
      <c r="H24" s="173" t="s">
        <v>1528</v>
      </c>
      <c r="I24" s="173" t="s">
        <v>89</v>
      </c>
      <c r="J24" s="173" t="s">
        <v>1044</v>
      </c>
      <c r="K24" s="173" t="s">
        <v>1156</v>
      </c>
      <c r="L24" s="173" t="s">
        <v>1117</v>
      </c>
      <c r="M24" s="173" t="s">
        <v>1633</v>
      </c>
      <c r="N24" s="254">
        <v>2</v>
      </c>
      <c r="O24" s="217">
        <v>2</v>
      </c>
      <c r="P24" s="174">
        <f t="shared" si="0"/>
        <v>4</v>
      </c>
      <c r="Q24" s="173" t="str">
        <f t="shared" si="1"/>
        <v>Bajo</v>
      </c>
      <c r="R24" s="174">
        <v>25</v>
      </c>
      <c r="S24" s="174">
        <f t="shared" si="6"/>
        <v>100</v>
      </c>
      <c r="T24" s="175" t="str">
        <f t="shared" si="7"/>
        <v>III</v>
      </c>
      <c r="U24" s="173" t="str">
        <f t="shared" si="8"/>
        <v>Mejorable</v>
      </c>
      <c r="V24" s="173">
        <v>2</v>
      </c>
      <c r="W24" s="173">
        <f t="shared" si="9"/>
        <v>0</v>
      </c>
      <c r="X24" s="173" t="str">
        <f t="shared" si="5"/>
        <v>Lesiones o enfermedades con incapacidad laboral temporal; pérdidas económicas leves.</v>
      </c>
      <c r="Y24" s="173" t="s">
        <v>79</v>
      </c>
      <c r="Z24" s="173" t="s">
        <v>1156</v>
      </c>
      <c r="AA24" s="173" t="s">
        <v>1156</v>
      </c>
      <c r="AB24" s="173" t="s">
        <v>1156</v>
      </c>
      <c r="AC24" s="173" t="s">
        <v>1164</v>
      </c>
      <c r="AD24" s="173" t="s">
        <v>1156</v>
      </c>
    </row>
    <row r="25" spans="1:30" s="71" customFormat="1" ht="108">
      <c r="A25" s="173" t="s">
        <v>613</v>
      </c>
      <c r="B25" s="173" t="s">
        <v>1586</v>
      </c>
      <c r="C25" s="173" t="s">
        <v>704</v>
      </c>
      <c r="D25" s="173" t="s">
        <v>645</v>
      </c>
      <c r="E25" s="173" t="s">
        <v>1613</v>
      </c>
      <c r="F25" s="252">
        <v>0</v>
      </c>
      <c r="G25" s="173" t="s">
        <v>1463</v>
      </c>
      <c r="H25" s="173" t="s">
        <v>1529</v>
      </c>
      <c r="I25" s="173" t="s">
        <v>89</v>
      </c>
      <c r="J25" s="173" t="s">
        <v>1044</v>
      </c>
      <c r="K25" s="173" t="s">
        <v>1156</v>
      </c>
      <c r="L25" s="173" t="s">
        <v>1117</v>
      </c>
      <c r="M25" s="173" t="s">
        <v>1633</v>
      </c>
      <c r="N25" s="254">
        <v>2</v>
      </c>
      <c r="O25" s="217">
        <v>2</v>
      </c>
      <c r="P25" s="174">
        <f t="shared" si="0"/>
        <v>4</v>
      </c>
      <c r="Q25" s="173" t="str">
        <f t="shared" si="1"/>
        <v>Bajo</v>
      </c>
      <c r="R25" s="174">
        <v>25</v>
      </c>
      <c r="S25" s="174">
        <f t="shared" si="6"/>
        <v>100</v>
      </c>
      <c r="T25" s="175" t="str">
        <f t="shared" si="7"/>
        <v>III</v>
      </c>
      <c r="U25" s="173" t="str">
        <f t="shared" si="8"/>
        <v>Mejorable</v>
      </c>
      <c r="V25" s="173">
        <v>2</v>
      </c>
      <c r="W25" s="173">
        <f t="shared" si="9"/>
        <v>0</v>
      </c>
      <c r="X25" s="173" t="str">
        <f t="shared" si="5"/>
        <v>Lesiones o enfermedades con incapacidad laboral temporal; pérdidas económicas leves.</v>
      </c>
      <c r="Y25" s="173" t="s">
        <v>79</v>
      </c>
      <c r="Z25" s="173" t="s">
        <v>1156</v>
      </c>
      <c r="AA25" s="173" t="s">
        <v>1156</v>
      </c>
      <c r="AB25" s="173" t="s">
        <v>1156</v>
      </c>
      <c r="AC25" s="173" t="s">
        <v>1164</v>
      </c>
      <c r="AD25" s="173" t="s">
        <v>1156</v>
      </c>
    </row>
    <row r="26" spans="1:30" s="71" customFormat="1" ht="108">
      <c r="A26" s="173" t="s">
        <v>613</v>
      </c>
      <c r="B26" s="173" t="s">
        <v>1586</v>
      </c>
      <c r="C26" s="173" t="s">
        <v>704</v>
      </c>
      <c r="D26" s="173" t="s">
        <v>645</v>
      </c>
      <c r="E26" s="173" t="s">
        <v>1613</v>
      </c>
      <c r="F26" s="252">
        <v>0</v>
      </c>
      <c r="G26" s="173" t="s">
        <v>1464</v>
      </c>
      <c r="H26" s="173" t="s">
        <v>1482</v>
      </c>
      <c r="I26" s="173" t="s">
        <v>89</v>
      </c>
      <c r="J26" s="173" t="s">
        <v>1074</v>
      </c>
      <c r="K26" s="173" t="s">
        <v>1156</v>
      </c>
      <c r="L26" s="173" t="s">
        <v>1117</v>
      </c>
      <c r="M26" s="173" t="s">
        <v>1633</v>
      </c>
      <c r="N26" s="254">
        <v>2</v>
      </c>
      <c r="O26" s="217">
        <v>2</v>
      </c>
      <c r="P26" s="174">
        <f t="shared" si="0"/>
        <v>4</v>
      </c>
      <c r="Q26" s="173" t="str">
        <f t="shared" si="1"/>
        <v>Bajo</v>
      </c>
      <c r="R26" s="174">
        <v>25</v>
      </c>
      <c r="S26" s="174">
        <f t="shared" si="6"/>
        <v>100</v>
      </c>
      <c r="T26" s="175" t="str">
        <f t="shared" si="7"/>
        <v>III</v>
      </c>
      <c r="U26" s="173" t="str">
        <f t="shared" si="8"/>
        <v>Mejorable</v>
      </c>
      <c r="V26" s="173">
        <v>2</v>
      </c>
      <c r="W26" s="173">
        <f t="shared" si="9"/>
        <v>0</v>
      </c>
      <c r="X26" s="173" t="str">
        <f t="shared" si="5"/>
        <v>Lesiones o enfermedades con incapacidad laboral temporal; pérdidas económicas leves.</v>
      </c>
      <c r="Y26" s="173" t="s">
        <v>79</v>
      </c>
      <c r="Z26" s="173" t="s">
        <v>1156</v>
      </c>
      <c r="AA26" s="173" t="s">
        <v>1156</v>
      </c>
      <c r="AB26" s="173" t="s">
        <v>1156</v>
      </c>
      <c r="AC26" s="173" t="s">
        <v>1165</v>
      </c>
      <c r="AD26" s="173" t="s">
        <v>1156</v>
      </c>
    </row>
    <row r="27" spans="1:30" s="71" customFormat="1" ht="148.5">
      <c r="A27" s="173" t="s">
        <v>613</v>
      </c>
      <c r="B27" s="173" t="s">
        <v>1586</v>
      </c>
      <c r="C27" s="173" t="s">
        <v>704</v>
      </c>
      <c r="D27" s="173" t="s">
        <v>645</v>
      </c>
      <c r="E27" s="173" t="s">
        <v>1613</v>
      </c>
      <c r="F27" s="252">
        <v>0</v>
      </c>
      <c r="G27" s="173" t="s">
        <v>1465</v>
      </c>
      <c r="H27" s="173" t="s">
        <v>1483</v>
      </c>
      <c r="I27" s="173" t="s">
        <v>89</v>
      </c>
      <c r="J27" s="173" t="s">
        <v>1074</v>
      </c>
      <c r="K27" s="173" t="s">
        <v>1156</v>
      </c>
      <c r="L27" s="173" t="s">
        <v>1117</v>
      </c>
      <c r="M27" s="173" t="s">
        <v>1633</v>
      </c>
      <c r="N27" s="254">
        <v>2</v>
      </c>
      <c r="O27" s="217">
        <v>2</v>
      </c>
      <c r="P27" s="174">
        <f t="shared" si="0"/>
        <v>4</v>
      </c>
      <c r="Q27" s="173" t="str">
        <f t="shared" si="1"/>
        <v>Bajo</v>
      </c>
      <c r="R27" s="174">
        <v>25</v>
      </c>
      <c r="S27" s="174">
        <f t="shared" si="6"/>
        <v>100</v>
      </c>
      <c r="T27" s="175" t="str">
        <f t="shared" si="7"/>
        <v>III</v>
      </c>
      <c r="U27" s="173" t="str">
        <f t="shared" si="8"/>
        <v>Mejorable</v>
      </c>
      <c r="V27" s="173">
        <v>2</v>
      </c>
      <c r="W27" s="173">
        <f t="shared" si="9"/>
        <v>0</v>
      </c>
      <c r="X27" s="173" t="str">
        <f t="shared" si="5"/>
        <v>Lesiones o enfermedades con incapacidad laboral temporal; pérdidas económicas leves.</v>
      </c>
      <c r="Y27" s="173" t="s">
        <v>79</v>
      </c>
      <c r="Z27" s="173" t="s">
        <v>1156</v>
      </c>
      <c r="AA27" s="173" t="s">
        <v>1156</v>
      </c>
      <c r="AB27" s="173" t="s">
        <v>1119</v>
      </c>
      <c r="AC27" s="173" t="s">
        <v>1166</v>
      </c>
      <c r="AD27" s="173" t="s">
        <v>1156</v>
      </c>
    </row>
    <row r="28" spans="1:30" s="71" customFormat="1" ht="121.5">
      <c r="A28" s="173" t="s">
        <v>613</v>
      </c>
      <c r="B28" s="173" t="s">
        <v>1586</v>
      </c>
      <c r="C28" s="173" t="s">
        <v>704</v>
      </c>
      <c r="D28" s="173" t="s">
        <v>645</v>
      </c>
      <c r="E28" s="173" t="s">
        <v>1579</v>
      </c>
      <c r="F28" s="252">
        <v>0</v>
      </c>
      <c r="G28" s="173" t="s">
        <v>31</v>
      </c>
      <c r="H28" s="173" t="s">
        <v>414</v>
      </c>
      <c r="I28" s="173" t="s">
        <v>89</v>
      </c>
      <c r="J28" s="173" t="s">
        <v>1085</v>
      </c>
      <c r="K28" s="173" t="s">
        <v>1156</v>
      </c>
      <c r="L28" s="173" t="s">
        <v>1156</v>
      </c>
      <c r="M28" s="173" t="s">
        <v>1015</v>
      </c>
      <c r="N28" s="173">
        <v>2</v>
      </c>
      <c r="O28" s="173">
        <v>2</v>
      </c>
      <c r="P28" s="174">
        <f t="shared" si="0"/>
        <v>4</v>
      </c>
      <c r="Q28" s="173" t="str">
        <f t="shared" si="1"/>
        <v>Bajo</v>
      </c>
      <c r="R28" s="173">
        <v>10</v>
      </c>
      <c r="S28" s="174">
        <f t="shared" si="6"/>
        <v>40</v>
      </c>
      <c r="T28" s="175" t="str">
        <f t="shared" si="7"/>
        <v>III</v>
      </c>
      <c r="U28" s="173" t="str">
        <f t="shared" si="8"/>
        <v>Mejorable</v>
      </c>
      <c r="V28" s="173">
        <v>2</v>
      </c>
      <c r="W28" s="173">
        <v>2</v>
      </c>
      <c r="X28" s="173" t="str">
        <f t="shared" si="5"/>
        <v>Lesiones o enfermedades que no requieren incapacidad; pérdidas económicas mínimas.</v>
      </c>
      <c r="Y28" s="173" t="s">
        <v>79</v>
      </c>
      <c r="Z28" s="173" t="s">
        <v>1156</v>
      </c>
      <c r="AA28" s="173" t="s">
        <v>1156</v>
      </c>
      <c r="AB28" s="173" t="s">
        <v>1119</v>
      </c>
      <c r="AC28" s="173" t="s">
        <v>1133</v>
      </c>
      <c r="AD28" s="173" t="s">
        <v>1156</v>
      </c>
    </row>
    <row r="29" spans="1:30" s="71" customFormat="1" ht="121.5">
      <c r="A29" s="173" t="s">
        <v>613</v>
      </c>
      <c r="B29" s="173" t="s">
        <v>1586</v>
      </c>
      <c r="C29" s="173" t="s">
        <v>704</v>
      </c>
      <c r="D29" s="173" t="s">
        <v>645</v>
      </c>
      <c r="E29" s="173" t="s">
        <v>1579</v>
      </c>
      <c r="F29" s="252">
        <v>0</v>
      </c>
      <c r="G29" s="173" t="s">
        <v>31</v>
      </c>
      <c r="H29" s="173" t="s">
        <v>411</v>
      </c>
      <c r="I29" s="173" t="s">
        <v>89</v>
      </c>
      <c r="J29" s="173" t="s">
        <v>1085</v>
      </c>
      <c r="K29" s="173" t="s">
        <v>1578</v>
      </c>
      <c r="L29" s="173" t="s">
        <v>1580</v>
      </c>
      <c r="M29" s="173" t="s">
        <v>1632</v>
      </c>
      <c r="N29" s="173">
        <v>2</v>
      </c>
      <c r="O29" s="173">
        <v>1</v>
      </c>
      <c r="P29" s="174">
        <f t="shared" si="0"/>
        <v>2</v>
      </c>
      <c r="Q29" s="173" t="str">
        <f t="shared" si="1"/>
        <v>Bajo</v>
      </c>
      <c r="R29" s="173">
        <v>25</v>
      </c>
      <c r="S29" s="174">
        <f t="shared" si="6"/>
        <v>50</v>
      </c>
      <c r="T29" s="175" t="str">
        <f t="shared" si="7"/>
        <v>III</v>
      </c>
      <c r="U29" s="173" t="str">
        <f t="shared" si="8"/>
        <v>Mejorable</v>
      </c>
      <c r="V29" s="173">
        <v>2</v>
      </c>
      <c r="W29" s="173">
        <v>2</v>
      </c>
      <c r="X29" s="173" t="str">
        <f t="shared" si="5"/>
        <v>Lesiones o enfermedades con incapacidad laboral temporal; pérdidas económicas leves.</v>
      </c>
      <c r="Y29" s="173" t="s">
        <v>79</v>
      </c>
      <c r="Z29" s="173" t="s">
        <v>1156</v>
      </c>
      <c r="AA29" s="173" t="s">
        <v>1156</v>
      </c>
      <c r="AB29" s="173" t="s">
        <v>1119</v>
      </c>
      <c r="AC29" s="173" t="s">
        <v>1133</v>
      </c>
      <c r="AD29" s="173" t="s">
        <v>1156</v>
      </c>
    </row>
    <row r="30" spans="1:30" s="71" customFormat="1" ht="108">
      <c r="A30" s="173" t="s">
        <v>613</v>
      </c>
      <c r="B30" s="173" t="s">
        <v>1586</v>
      </c>
      <c r="C30" s="173" t="s">
        <v>704</v>
      </c>
      <c r="D30" s="173" t="s">
        <v>645</v>
      </c>
      <c r="E30" s="173" t="s">
        <v>1614</v>
      </c>
      <c r="F30" s="252">
        <v>0</v>
      </c>
      <c r="G30" s="175" t="s">
        <v>1382</v>
      </c>
      <c r="H30" s="173" t="s">
        <v>1581</v>
      </c>
      <c r="I30" s="173" t="s">
        <v>89</v>
      </c>
      <c r="J30" s="173" t="s">
        <v>868</v>
      </c>
      <c r="K30" s="173" t="s">
        <v>1578</v>
      </c>
      <c r="L30" s="173" t="s">
        <v>1582</v>
      </c>
      <c r="M30" s="173" t="s">
        <v>1631</v>
      </c>
      <c r="N30" s="173">
        <v>2</v>
      </c>
      <c r="O30" s="173">
        <v>1</v>
      </c>
      <c r="P30" s="174">
        <f t="shared" si="0"/>
        <v>2</v>
      </c>
      <c r="Q30" s="173" t="str">
        <f t="shared" si="1"/>
        <v>Bajo</v>
      </c>
      <c r="R30" s="173">
        <v>25</v>
      </c>
      <c r="S30" s="174">
        <f t="shared" si="6"/>
        <v>50</v>
      </c>
      <c r="T30" s="175" t="str">
        <f t="shared" si="7"/>
        <v>III</v>
      </c>
      <c r="U30" s="173" t="str">
        <f t="shared" si="8"/>
        <v>Mejorable</v>
      </c>
      <c r="V30" s="173">
        <v>2</v>
      </c>
      <c r="W30" s="173">
        <v>2</v>
      </c>
      <c r="X30" s="173" t="str">
        <f t="shared" si="5"/>
        <v>Lesiones o enfermedades con incapacidad laboral temporal; pérdidas económicas leves.</v>
      </c>
      <c r="Y30" s="173" t="s">
        <v>79</v>
      </c>
      <c r="Z30" s="173" t="s">
        <v>1156</v>
      </c>
      <c r="AA30" s="173" t="s">
        <v>1156</v>
      </c>
      <c r="AB30" s="173" t="s">
        <v>1641</v>
      </c>
      <c r="AC30" s="173" t="s">
        <v>1350</v>
      </c>
      <c r="AD30" s="173" t="s">
        <v>1156</v>
      </c>
    </row>
    <row r="31" spans="1:30" s="71" customFormat="1" ht="148.5">
      <c r="A31" s="173" t="s">
        <v>613</v>
      </c>
      <c r="B31" s="173" t="s">
        <v>1586</v>
      </c>
      <c r="C31" s="173" t="s">
        <v>704</v>
      </c>
      <c r="D31" s="173" t="s">
        <v>645</v>
      </c>
      <c r="E31" s="173" t="s">
        <v>1615</v>
      </c>
      <c r="F31" s="252">
        <v>0</v>
      </c>
      <c r="G31" s="175" t="s">
        <v>1014</v>
      </c>
      <c r="H31" s="173" t="s">
        <v>1622</v>
      </c>
      <c r="I31" s="173" t="s">
        <v>89</v>
      </c>
      <c r="J31" s="173" t="s">
        <v>1006</v>
      </c>
      <c r="K31" s="173" t="s">
        <v>1156</v>
      </c>
      <c r="L31" s="217" t="s">
        <v>1156</v>
      </c>
      <c r="M31" s="173" t="s">
        <v>1015</v>
      </c>
      <c r="N31" s="173">
        <v>6</v>
      </c>
      <c r="O31" s="173">
        <v>2</v>
      </c>
      <c r="P31" s="174">
        <f t="shared" si="0"/>
        <v>12</v>
      </c>
      <c r="Q31" s="173" t="str">
        <f t="shared" si="1"/>
        <v>Alto</v>
      </c>
      <c r="R31" s="173">
        <v>25</v>
      </c>
      <c r="S31" s="174">
        <f t="shared" si="6"/>
        <v>300</v>
      </c>
      <c r="T31" s="175" t="str">
        <f t="shared" si="7"/>
        <v>II</v>
      </c>
      <c r="U31" s="173" t="str">
        <f t="shared" si="8"/>
        <v>Aceptable con Control Especifico</v>
      </c>
      <c r="V31" s="173">
        <v>2</v>
      </c>
      <c r="W31" s="173">
        <v>2</v>
      </c>
      <c r="X31" s="173" t="str">
        <f t="shared" si="5"/>
        <v>Lesiones o enfermedades con incapacidad laboral temporal; pérdidas económicas leves.</v>
      </c>
      <c r="Y31" s="173" t="s">
        <v>79</v>
      </c>
      <c r="Z31" s="173" t="s">
        <v>1156</v>
      </c>
      <c r="AA31" s="173" t="s">
        <v>1156</v>
      </c>
      <c r="AB31" s="173" t="s">
        <v>1119</v>
      </c>
      <c r="AC31" s="173" t="s">
        <v>1628</v>
      </c>
      <c r="AD31" s="173" t="s">
        <v>1650</v>
      </c>
    </row>
    <row r="32" spans="1:30" s="71" customFormat="1" ht="148.5">
      <c r="A32" s="173" t="s">
        <v>613</v>
      </c>
      <c r="B32" s="173" t="s">
        <v>1586</v>
      </c>
      <c r="C32" s="173" t="s">
        <v>704</v>
      </c>
      <c r="D32" s="173" t="s">
        <v>645</v>
      </c>
      <c r="E32" s="173" t="s">
        <v>1615</v>
      </c>
      <c r="F32" s="252">
        <v>0</v>
      </c>
      <c r="G32" s="175" t="s">
        <v>1014</v>
      </c>
      <c r="H32" s="173" t="s">
        <v>1623</v>
      </c>
      <c r="I32" s="173" t="s">
        <v>89</v>
      </c>
      <c r="J32" s="173" t="s">
        <v>1617</v>
      </c>
      <c r="K32" s="173" t="s">
        <v>1156</v>
      </c>
      <c r="L32" s="217" t="s">
        <v>1156</v>
      </c>
      <c r="M32" s="173" t="s">
        <v>1015</v>
      </c>
      <c r="N32" s="173">
        <v>4</v>
      </c>
      <c r="O32" s="173">
        <v>2</v>
      </c>
      <c r="P32" s="174">
        <f t="shared" si="0"/>
        <v>8</v>
      </c>
      <c r="Q32" s="173" t="str">
        <f t="shared" si="1"/>
        <v>Medio</v>
      </c>
      <c r="R32" s="173">
        <v>60</v>
      </c>
      <c r="S32" s="174">
        <f t="shared" si="6"/>
        <v>480</v>
      </c>
      <c r="T32" s="175" t="str">
        <f t="shared" si="7"/>
        <v>II</v>
      </c>
      <c r="U32" s="173" t="str">
        <f t="shared" si="8"/>
        <v>Aceptable con Control Especifico</v>
      </c>
      <c r="V32" s="173">
        <v>2</v>
      </c>
      <c r="W32" s="173">
        <v>2</v>
      </c>
      <c r="X32" s="173" t="str">
        <f t="shared" si="5"/>
        <v>Lesiones o enfermedades graves irreparables (Incapacidad permanente parcial o invalidez); pérdidas económicas altas.</v>
      </c>
      <c r="Y32" s="173" t="s">
        <v>79</v>
      </c>
      <c r="Z32" s="173" t="s">
        <v>1156</v>
      </c>
      <c r="AA32" s="173" t="s">
        <v>1156</v>
      </c>
      <c r="AB32" s="173" t="s">
        <v>1119</v>
      </c>
      <c r="AC32" s="173" t="s">
        <v>1628</v>
      </c>
      <c r="AD32" s="173" t="s">
        <v>1156</v>
      </c>
    </row>
    <row r="33" spans="1:30" s="71" customFormat="1" ht="108">
      <c r="A33" s="173" t="s">
        <v>613</v>
      </c>
      <c r="B33" s="173" t="s">
        <v>1586</v>
      </c>
      <c r="C33" s="173" t="s">
        <v>704</v>
      </c>
      <c r="D33" s="173" t="s">
        <v>645</v>
      </c>
      <c r="E33" s="173" t="s">
        <v>1616</v>
      </c>
      <c r="F33" s="252">
        <v>0</v>
      </c>
      <c r="G33" s="175" t="s">
        <v>1396</v>
      </c>
      <c r="H33" s="173" t="s">
        <v>1583</v>
      </c>
      <c r="I33" s="173" t="s">
        <v>89</v>
      </c>
      <c r="J33" s="173" t="s">
        <v>1618</v>
      </c>
      <c r="K33" s="173" t="s">
        <v>1156</v>
      </c>
      <c r="L33" s="217" t="s">
        <v>1156</v>
      </c>
      <c r="M33" s="173" t="s">
        <v>1015</v>
      </c>
      <c r="N33" s="173">
        <v>6</v>
      </c>
      <c r="O33" s="173">
        <v>2</v>
      </c>
      <c r="P33" s="174">
        <f t="shared" si="0"/>
        <v>12</v>
      </c>
      <c r="Q33" s="173" t="str">
        <f t="shared" si="1"/>
        <v>Alto</v>
      </c>
      <c r="R33" s="173">
        <v>25</v>
      </c>
      <c r="S33" s="174">
        <f t="shared" si="6"/>
        <v>300</v>
      </c>
      <c r="T33" s="175" t="str">
        <f t="shared" si="7"/>
        <v>II</v>
      </c>
      <c r="U33" s="173" t="str">
        <f t="shared" si="8"/>
        <v>Aceptable con Control Especifico</v>
      </c>
      <c r="V33" s="173">
        <v>2</v>
      </c>
      <c r="W33" s="173">
        <v>2</v>
      </c>
      <c r="X33" s="173" t="str">
        <f t="shared" si="5"/>
        <v>Lesiones o enfermedades con incapacidad laboral temporal; pérdidas económicas leves.</v>
      </c>
      <c r="Y33" s="173" t="s">
        <v>79</v>
      </c>
      <c r="Z33" s="173" t="s">
        <v>1156</v>
      </c>
      <c r="AA33" s="173" t="s">
        <v>1156</v>
      </c>
      <c r="AB33" s="173" t="s">
        <v>1624</v>
      </c>
      <c r="AC33" s="173" t="s">
        <v>1625</v>
      </c>
      <c r="AD33" s="173" t="s">
        <v>1156</v>
      </c>
    </row>
    <row r="34" spans="1:30" s="71" customFormat="1" ht="108">
      <c r="A34" s="173" t="s">
        <v>613</v>
      </c>
      <c r="B34" s="173" t="s">
        <v>1586</v>
      </c>
      <c r="C34" s="173" t="s">
        <v>704</v>
      </c>
      <c r="D34" s="173" t="s">
        <v>645</v>
      </c>
      <c r="E34" s="173" t="s">
        <v>1610</v>
      </c>
      <c r="F34" s="252">
        <v>0</v>
      </c>
      <c r="G34" s="173" t="s">
        <v>1525</v>
      </c>
      <c r="H34" s="173" t="s">
        <v>528</v>
      </c>
      <c r="I34" s="173" t="s">
        <v>89</v>
      </c>
      <c r="J34" s="173" t="s">
        <v>1619</v>
      </c>
      <c r="K34" s="173" t="s">
        <v>1156</v>
      </c>
      <c r="L34" s="217" t="s">
        <v>1156</v>
      </c>
      <c r="M34" s="173" t="s">
        <v>1627</v>
      </c>
      <c r="N34" s="173">
        <v>6</v>
      </c>
      <c r="O34" s="173">
        <v>2</v>
      </c>
      <c r="P34" s="174">
        <f t="shared" si="0"/>
        <v>12</v>
      </c>
      <c r="Q34" s="173" t="str">
        <f t="shared" si="1"/>
        <v>Alto</v>
      </c>
      <c r="R34" s="173">
        <v>25</v>
      </c>
      <c r="S34" s="174">
        <f t="shared" si="6"/>
        <v>300</v>
      </c>
      <c r="T34" s="175" t="str">
        <f t="shared" si="7"/>
        <v>II</v>
      </c>
      <c r="U34" s="173" t="str">
        <f t="shared" si="8"/>
        <v>Aceptable con Control Especifico</v>
      </c>
      <c r="V34" s="173">
        <v>2</v>
      </c>
      <c r="W34" s="173">
        <v>2</v>
      </c>
      <c r="X34" s="173" t="str">
        <f t="shared" si="5"/>
        <v>Lesiones o enfermedades con incapacidad laboral temporal; pérdidas económicas leves.</v>
      </c>
      <c r="Y34" s="173" t="s">
        <v>79</v>
      </c>
      <c r="Z34" s="173" t="s">
        <v>1156</v>
      </c>
      <c r="AA34" s="173" t="s">
        <v>1156</v>
      </c>
      <c r="AB34" s="173" t="s">
        <v>1119</v>
      </c>
      <c r="AC34" s="173" t="s">
        <v>1626</v>
      </c>
      <c r="AD34" s="173" t="s">
        <v>1156</v>
      </c>
    </row>
    <row r="35" spans="1:30" s="71" customFormat="1" ht="108">
      <c r="A35" s="173" t="s">
        <v>613</v>
      </c>
      <c r="B35" s="173" t="s">
        <v>1586</v>
      </c>
      <c r="C35" s="173" t="s">
        <v>704</v>
      </c>
      <c r="D35" s="173" t="s">
        <v>645</v>
      </c>
      <c r="E35" s="173" t="s">
        <v>1610</v>
      </c>
      <c r="F35" s="252">
        <v>0</v>
      </c>
      <c r="G35" s="173" t="s">
        <v>1525</v>
      </c>
      <c r="H35" s="173" t="s">
        <v>1584</v>
      </c>
      <c r="I35" s="173" t="s">
        <v>89</v>
      </c>
      <c r="J35" s="173" t="s">
        <v>1618</v>
      </c>
      <c r="K35" s="173" t="s">
        <v>1585</v>
      </c>
      <c r="L35" s="217" t="s">
        <v>1156</v>
      </c>
      <c r="M35" s="173" t="s">
        <v>1630</v>
      </c>
      <c r="N35" s="173">
        <v>6</v>
      </c>
      <c r="O35" s="173">
        <v>2</v>
      </c>
      <c r="P35" s="174">
        <f t="shared" si="0"/>
        <v>12</v>
      </c>
      <c r="Q35" s="173" t="str">
        <f t="shared" si="1"/>
        <v>Alto</v>
      </c>
      <c r="R35" s="173">
        <v>25</v>
      </c>
      <c r="S35" s="174">
        <f t="shared" si="6"/>
        <v>300</v>
      </c>
      <c r="T35" s="175" t="str">
        <f t="shared" si="7"/>
        <v>II</v>
      </c>
      <c r="U35" s="173" t="str">
        <f t="shared" si="8"/>
        <v>Aceptable con Control Especifico</v>
      </c>
      <c r="V35" s="173">
        <v>2</v>
      </c>
      <c r="W35" s="173">
        <v>2</v>
      </c>
      <c r="X35" s="173" t="str">
        <f t="shared" si="5"/>
        <v>Lesiones o enfermedades con incapacidad laboral temporal; pérdidas económicas leves.</v>
      </c>
      <c r="Y35" s="173" t="s">
        <v>79</v>
      </c>
      <c r="Z35" s="173" t="s">
        <v>1156</v>
      </c>
      <c r="AA35" s="173" t="s">
        <v>1156</v>
      </c>
      <c r="AB35" s="173" t="s">
        <v>1119</v>
      </c>
      <c r="AC35" s="173" t="s">
        <v>1629</v>
      </c>
      <c r="AD35" s="173" t="s">
        <v>1156</v>
      </c>
    </row>
  </sheetData>
  <mergeCells count="23">
    <mergeCell ref="A2:B6"/>
    <mergeCell ref="C2:AA2"/>
    <mergeCell ref="AB2:AD6"/>
    <mergeCell ref="C6:I6"/>
    <mergeCell ref="C3:AA3"/>
    <mergeCell ref="C4:AA4"/>
    <mergeCell ref="C5:I5"/>
    <mergeCell ref="J5:Q5"/>
    <mergeCell ref="R5:Y5"/>
    <mergeCell ref="Z5:AA5"/>
    <mergeCell ref="J6:Q6"/>
    <mergeCell ref="R6:Y6"/>
    <mergeCell ref="Z6:AA6"/>
    <mergeCell ref="Z8:AD8"/>
    <mergeCell ref="A7:G7"/>
    <mergeCell ref="H7:K7"/>
    <mergeCell ref="L7:Y7"/>
    <mergeCell ref="Z7:AD7"/>
    <mergeCell ref="G8:H8"/>
    <mergeCell ref="I8:J8"/>
    <mergeCell ref="K8:M8"/>
    <mergeCell ref="N8:T8"/>
    <mergeCell ref="V8:Y8"/>
  </mergeCells>
  <conditionalFormatting sqref="Q10:Q35">
    <cfRule type="cellIs" dxfId="15" priority="5" stopIfTrue="1" operator="equal">
      <formula>"MUY ALTO"</formula>
    </cfRule>
    <cfRule type="cellIs" dxfId="14" priority="6" stopIfTrue="1" operator="equal">
      <formula>"ALTO"</formula>
    </cfRule>
    <cfRule type="cellIs" dxfId="13" priority="7" stopIfTrue="1" operator="equal">
      <formula>"MEDIO"</formula>
    </cfRule>
    <cfRule type="cellIs" dxfId="12" priority="8" stopIfTrue="1" operator="equal">
      <formula>"BAJO"</formula>
    </cfRule>
  </conditionalFormatting>
  <conditionalFormatting sqref="R20:R27">
    <cfRule type="cellIs" dxfId="11" priority="29" stopIfTrue="1" operator="equal">
      <formula>"MUY ALTO"</formula>
    </cfRule>
    <cfRule type="cellIs" dxfId="10" priority="30" stopIfTrue="1" operator="equal">
      <formula>"ALTO"</formula>
    </cfRule>
    <cfRule type="cellIs" dxfId="9" priority="31" stopIfTrue="1" operator="equal">
      <formula>"MEDIO"</formula>
    </cfRule>
    <cfRule type="cellIs" dxfId="8" priority="32" stopIfTrue="1" operator="equal">
      <formula>"BAJO"</formula>
    </cfRule>
  </conditionalFormatting>
  <conditionalFormatting sqref="T10:T35">
    <cfRule type="cellIs" dxfId="7" priority="1" stopIfTrue="1" operator="equal">
      <formula>"IV"</formula>
    </cfRule>
    <cfRule type="cellIs" dxfId="6" priority="2" stopIfTrue="1" operator="equal">
      <formula>"I"</formula>
    </cfRule>
    <cfRule type="cellIs" dxfId="5" priority="3" stopIfTrue="1" operator="equal">
      <formula>"II"</formula>
    </cfRule>
    <cfRule type="cellIs" dxfId="4" priority="4" stopIfTrue="1" operator="equal">
      <formula>"III"</formula>
    </cfRule>
  </conditionalFormatting>
  <conditionalFormatting sqref="W20:W27">
    <cfRule type="cellIs" dxfId="3" priority="21" stopIfTrue="1" operator="equal">
      <formula>"Mejorable, Mejorar el control existente"</formula>
    </cfRule>
    <cfRule type="cellIs" dxfId="2" priority="22" stopIfTrue="1" operator="equal">
      <formula>"No Aceptable o Aceptable con control especifico, Corregir o adoptar medidas de control "</formula>
    </cfRule>
    <cfRule type="cellIs" dxfId="1" priority="23" stopIfTrue="1" operator="equal">
      <formula>"Aceptable, No intervenir, salvo que un análisis más preciso lo justifique"</formula>
    </cfRule>
    <cfRule type="cellIs" dxfId="0" priority="24" stopIfTrue="1" operator="equal">
      <formula>"No Aceptable, Situación crítica, corrección urgente"</formula>
    </cfRule>
  </conditionalFormatting>
  <dataValidations count="6">
    <dataValidation type="list" allowBlank="1" showInputMessage="1" showErrorMessage="1" sqref="N11">
      <formula1>"0,1, 2, 6, 10"</formula1>
    </dataValidation>
    <dataValidation type="list" allowBlank="1" showInputMessage="1" showErrorMessage="1" sqref="R10:R11">
      <formula1>"10, 25, 60, 100"</formula1>
    </dataValidation>
    <dataValidation type="list" allowBlank="1" showInputMessage="1" showErrorMessage="1" sqref="O10:O11">
      <formula1>"1, 2, 3, 4"</formula1>
    </dataValidation>
    <dataValidation type="list" allowBlank="1" showInputMessage="1" showErrorMessage="1" sqref="N10">
      <formula1>"1, 2, 6, 10"</formula1>
    </dataValidation>
    <dataValidation type="list" allowBlank="1" showInputMessage="1" showErrorMessage="1" sqref="F10:F35">
      <formula1>"0, 1"</formula1>
    </dataValidation>
    <dataValidation type="list" allowBlank="1" showInputMessage="1" showErrorMessage="1" sqref="I10:I35">
      <formula1>"Enfermedad Laboral., Accidente de Trabajo."</formula1>
    </dataValidation>
  </dataValidation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B1:O54"/>
  <sheetViews>
    <sheetView zoomScaleNormal="100" workbookViewId="0"/>
  </sheetViews>
  <sheetFormatPr baseColWidth="10" defaultRowHeight="12.75"/>
  <cols>
    <col min="2" max="2" width="34.28515625" customWidth="1"/>
    <col min="3" max="4" width="14.42578125" customWidth="1"/>
    <col min="5" max="5" width="16.42578125" customWidth="1"/>
    <col min="6" max="6" width="13.42578125" customWidth="1"/>
  </cols>
  <sheetData>
    <row r="1" spans="2:15" ht="13.5" thickBot="1"/>
    <row r="2" spans="2:15" ht="15">
      <c r="B2" s="443" t="s">
        <v>11</v>
      </c>
      <c r="C2" s="444"/>
      <c r="D2" s="444"/>
      <c r="E2" s="444"/>
      <c r="F2" s="444"/>
      <c r="G2" s="445"/>
    </row>
    <row r="3" spans="2:15" ht="15">
      <c r="B3" s="446" t="s">
        <v>4</v>
      </c>
      <c r="C3" s="448" t="s">
        <v>5</v>
      </c>
      <c r="D3" s="449"/>
      <c r="E3" s="449"/>
      <c r="F3" s="450"/>
      <c r="G3" s="451" t="s">
        <v>6</v>
      </c>
    </row>
    <row r="4" spans="2:15" ht="15">
      <c r="B4" s="447"/>
      <c r="C4" s="34" t="s">
        <v>32</v>
      </c>
      <c r="D4" s="33" t="s">
        <v>21</v>
      </c>
      <c r="E4" s="3" t="s">
        <v>7</v>
      </c>
      <c r="F4" s="4" t="s">
        <v>10</v>
      </c>
      <c r="G4" s="452"/>
    </row>
    <row r="5" spans="2:15" ht="15">
      <c r="B5" s="5" t="s">
        <v>19</v>
      </c>
      <c r="C5" s="6"/>
      <c r="D5" s="6"/>
      <c r="E5" s="6"/>
      <c r="F5" s="6"/>
      <c r="G5" s="7">
        <f t="shared" ref="G5:G11" si="0">SUM(C5:F5)</f>
        <v>0</v>
      </c>
      <c r="H5" s="23"/>
    </row>
    <row r="6" spans="2:15" ht="15">
      <c r="B6" s="5" t="s">
        <v>22</v>
      </c>
      <c r="C6" s="8"/>
      <c r="D6" s="6"/>
      <c r="E6" s="8"/>
      <c r="F6" s="8"/>
      <c r="G6" s="7">
        <f t="shared" si="0"/>
        <v>0</v>
      </c>
      <c r="H6" s="23"/>
    </row>
    <row r="7" spans="2:15" ht="15">
      <c r="B7" s="5" t="s">
        <v>49</v>
      </c>
      <c r="C7" s="8"/>
      <c r="D7" s="8"/>
      <c r="E7" s="8"/>
      <c r="F7" s="8"/>
      <c r="G7" s="7">
        <f t="shared" si="0"/>
        <v>0</v>
      </c>
    </row>
    <row r="8" spans="2:15" ht="15">
      <c r="B8" s="5" t="s">
        <v>33</v>
      </c>
      <c r="C8" s="8"/>
      <c r="D8" s="8"/>
      <c r="E8" s="8"/>
      <c r="F8" s="8"/>
      <c r="G8" s="7">
        <f t="shared" si="0"/>
        <v>0</v>
      </c>
    </row>
    <row r="9" spans="2:15" ht="15">
      <c r="B9" s="5" t="s">
        <v>18</v>
      </c>
      <c r="C9" s="8"/>
      <c r="D9" s="8"/>
      <c r="E9" s="8"/>
      <c r="F9" s="8"/>
      <c r="G9" s="7">
        <f t="shared" si="0"/>
        <v>0</v>
      </c>
      <c r="H9" s="23"/>
    </row>
    <row r="10" spans="2:15" ht="15">
      <c r="B10" s="5" t="s">
        <v>17</v>
      </c>
      <c r="C10" s="8"/>
      <c r="D10" s="8"/>
      <c r="E10" s="8"/>
      <c r="F10" s="8"/>
      <c r="G10" s="7">
        <f t="shared" si="0"/>
        <v>0</v>
      </c>
      <c r="H10" s="23"/>
    </row>
    <row r="11" spans="2:15" ht="30">
      <c r="B11" s="5" t="s">
        <v>34</v>
      </c>
      <c r="C11" s="8"/>
      <c r="D11" s="8"/>
      <c r="E11" s="8"/>
      <c r="F11" s="8"/>
      <c r="G11" s="7">
        <f t="shared" si="0"/>
        <v>0</v>
      </c>
      <c r="H11" s="23"/>
    </row>
    <row r="12" spans="2:15" ht="15">
      <c r="B12" s="35" t="s">
        <v>20</v>
      </c>
      <c r="C12" s="8"/>
      <c r="D12" s="8"/>
      <c r="E12" s="8"/>
      <c r="F12" s="8"/>
      <c r="G12" s="7">
        <f t="shared" ref="G12:G23" si="1">SUM(C12:F12)</f>
        <v>0</v>
      </c>
      <c r="H12" s="23"/>
    </row>
    <row r="13" spans="2:15" ht="15">
      <c r="B13" s="36" t="s">
        <v>43</v>
      </c>
      <c r="C13" s="8"/>
      <c r="D13" s="8"/>
      <c r="E13" s="8"/>
      <c r="F13" s="8"/>
      <c r="G13" s="7">
        <f t="shared" si="1"/>
        <v>0</v>
      </c>
      <c r="H13" s="23"/>
    </row>
    <row r="14" spans="2:15" ht="15">
      <c r="B14" s="36" t="s">
        <v>50</v>
      </c>
      <c r="C14" s="8"/>
      <c r="D14" s="8"/>
      <c r="E14" s="8"/>
      <c r="F14" s="8"/>
      <c r="G14" s="7">
        <f t="shared" si="1"/>
        <v>0</v>
      </c>
      <c r="H14" s="23"/>
      <c r="L14" s="23"/>
      <c r="O14" s="23"/>
    </row>
    <row r="15" spans="2:15" ht="15">
      <c r="B15" s="36" t="s">
        <v>44</v>
      </c>
      <c r="C15" s="8"/>
      <c r="D15" s="8"/>
      <c r="E15" s="8"/>
      <c r="F15" s="8"/>
      <c r="G15" s="7">
        <f t="shared" si="1"/>
        <v>0</v>
      </c>
      <c r="H15" s="23"/>
      <c r="L15" s="23"/>
      <c r="O15" s="23"/>
    </row>
    <row r="16" spans="2:15" ht="15">
      <c r="B16" s="36" t="s">
        <v>45</v>
      </c>
      <c r="C16" s="8"/>
      <c r="D16" s="8"/>
      <c r="E16" s="8"/>
      <c r="F16" s="8"/>
      <c r="G16" s="7">
        <f t="shared" si="1"/>
        <v>0</v>
      </c>
      <c r="H16" s="23"/>
      <c r="L16" s="23"/>
      <c r="O16" s="23"/>
    </row>
    <row r="17" spans="2:15" ht="15">
      <c r="B17" s="36" t="s">
        <v>46</v>
      </c>
      <c r="C17" s="8"/>
      <c r="D17" s="8"/>
      <c r="E17" s="8"/>
      <c r="F17" s="8"/>
      <c r="G17" s="7">
        <f t="shared" si="1"/>
        <v>0</v>
      </c>
      <c r="H17" s="23"/>
      <c r="L17" s="23"/>
      <c r="O17" s="23"/>
    </row>
    <row r="18" spans="2:15" ht="15">
      <c r="B18" s="36" t="s">
        <v>23</v>
      </c>
      <c r="C18" s="8"/>
      <c r="D18" s="8"/>
      <c r="E18" s="8"/>
      <c r="F18" s="8"/>
      <c r="G18" s="7">
        <f t="shared" si="1"/>
        <v>0</v>
      </c>
      <c r="H18" s="23"/>
      <c r="L18" s="23"/>
      <c r="O18" s="23"/>
    </row>
    <row r="19" spans="2:15" ht="15">
      <c r="B19" s="36" t="s">
        <v>24</v>
      </c>
      <c r="C19" s="8"/>
      <c r="D19" s="8"/>
      <c r="E19" s="8"/>
      <c r="F19" s="8"/>
      <c r="G19" s="7">
        <f t="shared" si="1"/>
        <v>0</v>
      </c>
      <c r="H19" s="23"/>
      <c r="L19" s="23"/>
      <c r="O19" s="23"/>
    </row>
    <row r="20" spans="2:15" ht="15">
      <c r="B20" s="36" t="s">
        <v>25</v>
      </c>
      <c r="C20" s="8"/>
      <c r="D20" s="8"/>
      <c r="E20" s="8"/>
      <c r="F20" s="8"/>
      <c r="G20" s="7">
        <f t="shared" si="1"/>
        <v>0</v>
      </c>
      <c r="H20" s="23"/>
    </row>
    <row r="21" spans="2:15" ht="15">
      <c r="B21" s="36" t="s">
        <v>47</v>
      </c>
      <c r="C21" s="8"/>
      <c r="D21" s="8"/>
      <c r="E21" s="8"/>
      <c r="F21" s="8"/>
      <c r="G21" s="7">
        <f t="shared" si="1"/>
        <v>0</v>
      </c>
      <c r="H21" s="23"/>
    </row>
    <row r="22" spans="2:15" ht="15">
      <c r="B22" s="36" t="s">
        <v>48</v>
      </c>
      <c r="C22" s="8"/>
      <c r="D22" s="8"/>
      <c r="E22" s="8"/>
      <c r="F22" s="8"/>
      <c r="G22" s="7">
        <f t="shared" si="1"/>
        <v>0</v>
      </c>
      <c r="H22" s="23"/>
    </row>
    <row r="23" spans="2:15" ht="15.75" thickBot="1">
      <c r="B23" s="37" t="s">
        <v>40</v>
      </c>
      <c r="C23" s="38"/>
      <c r="D23" s="38"/>
      <c r="E23" s="38"/>
      <c r="F23" s="38"/>
      <c r="G23" s="39">
        <f t="shared" si="1"/>
        <v>0</v>
      </c>
      <c r="H23" s="23"/>
    </row>
    <row r="24" spans="2:15" ht="15.75" thickBot="1">
      <c r="B24" s="9" t="s">
        <v>8</v>
      </c>
      <c r="C24" s="31">
        <f>SUM(C5:C23)</f>
        <v>0</v>
      </c>
      <c r="D24" s="32">
        <f>SUM(D5:D23)</f>
        <v>0</v>
      </c>
      <c r="E24" s="10">
        <f>SUM(E5:E23)</f>
        <v>0</v>
      </c>
      <c r="F24" s="11">
        <f>SUM(F5:F23)</f>
        <v>0</v>
      </c>
      <c r="G24" s="12">
        <f>SUM(G5:G23)</f>
        <v>0</v>
      </c>
    </row>
    <row r="27" spans="2:15" ht="13.5" thickBot="1"/>
    <row r="28" spans="2:15" ht="20.25" thickBot="1">
      <c r="B28" s="453" t="s">
        <v>26</v>
      </c>
      <c r="C28" s="454"/>
      <c r="D28" s="25" t="s">
        <v>9</v>
      </c>
      <c r="E28" s="26" t="s">
        <v>16</v>
      </c>
    </row>
    <row r="29" spans="2:15" ht="15">
      <c r="B29" s="455" t="s">
        <v>27</v>
      </c>
      <c r="C29" s="456"/>
      <c r="D29" s="27">
        <f t="shared" ref="D29:D36" si="2">G5</f>
        <v>0</v>
      </c>
      <c r="E29" s="16" t="e">
        <f>+D29/$G$24</f>
        <v>#DIV/0!</v>
      </c>
    </row>
    <row r="30" spans="2:15" ht="15">
      <c r="B30" s="460" t="s">
        <v>28</v>
      </c>
      <c r="C30" s="461"/>
      <c r="D30" s="14">
        <f t="shared" si="2"/>
        <v>0</v>
      </c>
      <c r="E30" s="15" t="e">
        <f t="shared" ref="E30:E35" si="3">+D30/$G$24</f>
        <v>#DIV/0!</v>
      </c>
    </row>
    <row r="31" spans="2:15" ht="15">
      <c r="B31" s="460" t="s">
        <v>41</v>
      </c>
      <c r="C31" s="461"/>
      <c r="D31" s="14">
        <f t="shared" si="2"/>
        <v>0</v>
      </c>
      <c r="E31" s="15" t="e">
        <f t="shared" si="3"/>
        <v>#DIV/0!</v>
      </c>
    </row>
    <row r="32" spans="2:15" ht="15">
      <c r="B32" s="460" t="s">
        <v>35</v>
      </c>
      <c r="C32" s="461"/>
      <c r="D32" s="14">
        <f t="shared" si="2"/>
        <v>0</v>
      </c>
      <c r="E32" s="15" t="e">
        <f t="shared" si="3"/>
        <v>#DIV/0!</v>
      </c>
    </row>
    <row r="33" spans="2:5" ht="15">
      <c r="B33" s="460" t="s">
        <v>29</v>
      </c>
      <c r="C33" s="461"/>
      <c r="D33" s="14">
        <f t="shared" si="2"/>
        <v>0</v>
      </c>
      <c r="E33" s="15" t="e">
        <f t="shared" si="3"/>
        <v>#DIV/0!</v>
      </c>
    </row>
    <row r="34" spans="2:5" ht="15">
      <c r="B34" s="460" t="s">
        <v>31</v>
      </c>
      <c r="C34" s="461"/>
      <c r="D34" s="14">
        <f t="shared" si="2"/>
        <v>0</v>
      </c>
      <c r="E34" s="15" t="e">
        <f t="shared" si="3"/>
        <v>#DIV/0!</v>
      </c>
    </row>
    <row r="35" spans="2:5" ht="15.75" thickBot="1">
      <c r="B35" s="462" t="s">
        <v>30</v>
      </c>
      <c r="C35" s="463"/>
      <c r="D35" s="17">
        <f t="shared" si="2"/>
        <v>0</v>
      </c>
      <c r="E35" s="18" t="e">
        <f t="shared" si="3"/>
        <v>#DIV/0!</v>
      </c>
    </row>
    <row r="36" spans="2:5" ht="25.5">
      <c r="B36" s="457" t="s">
        <v>54</v>
      </c>
      <c r="C36" s="28" t="s">
        <v>20</v>
      </c>
      <c r="D36" s="27">
        <f t="shared" si="2"/>
        <v>0</v>
      </c>
      <c r="E36" s="16" t="e">
        <f>+D36/$G$24</f>
        <v>#DIV/0!</v>
      </c>
    </row>
    <row r="37" spans="2:5" ht="25.5">
      <c r="B37" s="458"/>
      <c r="C37" s="24" t="s">
        <v>43</v>
      </c>
      <c r="D37" s="13">
        <f t="shared" ref="D37:D47" si="4">G13</f>
        <v>0</v>
      </c>
      <c r="E37" s="15" t="e">
        <f t="shared" ref="E37:E47" si="5">+D37/$G$24</f>
        <v>#DIV/0!</v>
      </c>
    </row>
    <row r="38" spans="2:5" ht="25.5">
      <c r="B38" s="458"/>
      <c r="C38" s="24" t="s">
        <v>42</v>
      </c>
      <c r="D38" s="13">
        <f t="shared" si="4"/>
        <v>0</v>
      </c>
      <c r="E38" s="15" t="e">
        <f t="shared" si="5"/>
        <v>#DIV/0!</v>
      </c>
    </row>
    <row r="39" spans="2:5" ht="38.25">
      <c r="B39" s="458"/>
      <c r="C39" s="24" t="s">
        <v>44</v>
      </c>
      <c r="D39" s="13">
        <f t="shared" si="4"/>
        <v>0</v>
      </c>
      <c r="E39" s="15" t="e">
        <f t="shared" si="5"/>
        <v>#DIV/0!</v>
      </c>
    </row>
    <row r="40" spans="2:5" ht="25.5">
      <c r="B40" s="458"/>
      <c r="C40" s="24" t="s">
        <v>45</v>
      </c>
      <c r="D40" s="13">
        <f t="shared" si="4"/>
        <v>0</v>
      </c>
      <c r="E40" s="15" t="e">
        <f t="shared" si="5"/>
        <v>#DIV/0!</v>
      </c>
    </row>
    <row r="41" spans="2:5" ht="38.25">
      <c r="B41" s="458"/>
      <c r="C41" s="24" t="s">
        <v>46</v>
      </c>
      <c r="D41" s="13">
        <f t="shared" si="4"/>
        <v>0</v>
      </c>
      <c r="E41" s="15" t="e">
        <f t="shared" si="5"/>
        <v>#DIV/0!</v>
      </c>
    </row>
    <row r="42" spans="2:5" ht="15">
      <c r="B42" s="458"/>
      <c r="C42" s="24" t="s">
        <v>23</v>
      </c>
      <c r="D42" s="13">
        <f t="shared" si="4"/>
        <v>0</v>
      </c>
      <c r="E42" s="15" t="e">
        <f t="shared" si="5"/>
        <v>#DIV/0!</v>
      </c>
    </row>
    <row r="43" spans="2:5" ht="15">
      <c r="B43" s="458"/>
      <c r="C43" s="24" t="s">
        <v>24</v>
      </c>
      <c r="D43" s="13">
        <f t="shared" si="4"/>
        <v>0</v>
      </c>
      <c r="E43" s="15" t="e">
        <f t="shared" si="5"/>
        <v>#DIV/0!</v>
      </c>
    </row>
    <row r="44" spans="2:5" ht="15">
      <c r="B44" s="458"/>
      <c r="C44" s="24" t="s">
        <v>25</v>
      </c>
      <c r="D44" s="13">
        <f t="shared" si="4"/>
        <v>0</v>
      </c>
      <c r="E44" s="15" t="e">
        <f t="shared" si="5"/>
        <v>#DIV/0!</v>
      </c>
    </row>
    <row r="45" spans="2:5" ht="15">
      <c r="B45" s="458"/>
      <c r="C45" s="24" t="s">
        <v>47</v>
      </c>
      <c r="D45" s="13">
        <f t="shared" si="4"/>
        <v>0</v>
      </c>
      <c r="E45" s="15" t="e">
        <f t="shared" si="5"/>
        <v>#DIV/0!</v>
      </c>
    </row>
    <row r="46" spans="2:5" ht="15">
      <c r="B46" s="458"/>
      <c r="C46" s="24" t="s">
        <v>48</v>
      </c>
      <c r="D46" s="13">
        <f t="shared" si="4"/>
        <v>0</v>
      </c>
      <c r="E46" s="15" t="e">
        <f t="shared" si="5"/>
        <v>#DIV/0!</v>
      </c>
    </row>
    <row r="47" spans="2:5" ht="26.25" thickBot="1">
      <c r="B47" s="459"/>
      <c r="C47" s="29" t="s">
        <v>40</v>
      </c>
      <c r="D47" s="30">
        <f t="shared" si="4"/>
        <v>0</v>
      </c>
      <c r="E47" s="18" t="e">
        <f t="shared" si="5"/>
        <v>#DIV/0!</v>
      </c>
    </row>
    <row r="48" spans="2:5" ht="15.75" thickBot="1">
      <c r="B48" s="9" t="s">
        <v>6</v>
      </c>
      <c r="C48" s="19"/>
      <c r="D48" s="20">
        <f>SUM(D29:D47)</f>
        <v>0</v>
      </c>
      <c r="E48" s="21" t="e">
        <f>+D48/G24</f>
        <v>#DIV/0!</v>
      </c>
    </row>
    <row r="50" spans="2:4">
      <c r="B50" s="40" t="s">
        <v>51</v>
      </c>
      <c r="C50" s="41" t="s">
        <v>52</v>
      </c>
      <c r="D50" s="40" t="s">
        <v>53</v>
      </c>
    </row>
    <row r="51" spans="2:4" ht="15">
      <c r="B51" s="1" t="s">
        <v>32</v>
      </c>
      <c r="C51" s="22">
        <f>C24</f>
        <v>0</v>
      </c>
      <c r="D51" s="42" t="e">
        <f>+C51/$G$24</f>
        <v>#DIV/0!</v>
      </c>
    </row>
    <row r="52" spans="2:4" ht="15">
      <c r="B52" s="2" t="s">
        <v>21</v>
      </c>
      <c r="C52" s="22">
        <f>D24</f>
        <v>0</v>
      </c>
      <c r="D52" s="42" t="e">
        <f>+C52/$G$24</f>
        <v>#DIV/0!</v>
      </c>
    </row>
    <row r="53" spans="2:4" ht="15">
      <c r="B53" s="3" t="s">
        <v>7</v>
      </c>
      <c r="C53" s="22">
        <f>E24</f>
        <v>0</v>
      </c>
      <c r="D53" s="42" t="e">
        <f>+C53/$G$24</f>
        <v>#DIV/0!</v>
      </c>
    </row>
    <row r="54" spans="2:4" ht="15">
      <c r="B54" s="4" t="s">
        <v>10</v>
      </c>
      <c r="C54" s="22">
        <f>F24</f>
        <v>0</v>
      </c>
      <c r="D54" s="42" t="e">
        <f>+C54/$G$24</f>
        <v>#DIV/0!</v>
      </c>
    </row>
  </sheetData>
  <mergeCells count="13">
    <mergeCell ref="B29:C29"/>
    <mergeCell ref="B36:B47"/>
    <mergeCell ref="B30:C30"/>
    <mergeCell ref="B31:C31"/>
    <mergeCell ref="B32:C32"/>
    <mergeCell ref="B33:C33"/>
    <mergeCell ref="B34:C34"/>
    <mergeCell ref="B35:C35"/>
    <mergeCell ref="B2:G2"/>
    <mergeCell ref="B3:B4"/>
    <mergeCell ref="C3:F3"/>
    <mergeCell ref="G3:G4"/>
    <mergeCell ref="B28:C28"/>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B2:D9"/>
  <sheetViews>
    <sheetView zoomScale="70" zoomScaleNormal="70" workbookViewId="0"/>
  </sheetViews>
  <sheetFormatPr baseColWidth="10" defaultRowHeight="12.75"/>
  <cols>
    <col min="1" max="1" width="11.42578125" style="171"/>
    <col min="2" max="2" width="57.5703125" style="171" customWidth="1"/>
    <col min="3" max="3" width="47.28515625" style="171" customWidth="1"/>
    <col min="4" max="4" width="64.42578125" style="171" customWidth="1"/>
    <col min="5" max="16384" width="11.42578125" style="171"/>
  </cols>
  <sheetData>
    <row r="2" spans="2:4" ht="30.75" customHeight="1">
      <c r="B2" s="373" t="s">
        <v>1323</v>
      </c>
      <c r="C2" s="373"/>
      <c r="D2" s="373"/>
    </row>
    <row r="3" spans="2:4" ht="117.75" customHeight="1">
      <c r="B3" s="170" t="s">
        <v>1661</v>
      </c>
      <c r="C3" s="169"/>
      <c r="D3" s="464"/>
    </row>
    <row r="4" spans="2:4" ht="84" customHeight="1">
      <c r="B4" s="170" t="s">
        <v>1662</v>
      </c>
      <c r="C4" s="169"/>
      <c r="D4" s="465"/>
    </row>
    <row r="7" spans="2:4" ht="30.75" customHeight="1">
      <c r="B7" s="373" t="s">
        <v>1324</v>
      </c>
      <c r="C7" s="373"/>
      <c r="D7" s="373"/>
    </row>
    <row r="8" spans="2:4" ht="108" customHeight="1">
      <c r="B8" s="264" t="s">
        <v>1661</v>
      </c>
      <c r="C8" s="169"/>
      <c r="D8" s="374"/>
    </row>
    <row r="9" spans="2:4" ht="96.75" customHeight="1">
      <c r="B9" s="264" t="s">
        <v>1662</v>
      </c>
      <c r="C9" s="169"/>
      <c r="D9" s="374"/>
    </row>
  </sheetData>
  <mergeCells count="4">
    <mergeCell ref="B2:D2"/>
    <mergeCell ref="D3:D4"/>
    <mergeCell ref="B7:D7"/>
    <mergeCell ref="D8: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C2:AR96"/>
  <sheetViews>
    <sheetView workbookViewId="0">
      <selection activeCell="C1" sqref="C1"/>
    </sheetView>
  </sheetViews>
  <sheetFormatPr baseColWidth="10" defaultRowHeight="14.25"/>
  <cols>
    <col min="1" max="49" width="2.5703125" style="176" customWidth="1"/>
    <col min="50" max="50" width="3.7109375" style="176" customWidth="1"/>
    <col min="51" max="58" width="2.5703125" style="176" customWidth="1"/>
    <col min="59" max="59" width="4.5703125" style="176" customWidth="1"/>
    <col min="60" max="60" width="3.5703125" style="176" customWidth="1"/>
    <col min="61" max="64" width="2.5703125" style="176" customWidth="1"/>
    <col min="65" max="65" width="5.140625" style="176" customWidth="1"/>
    <col min="66" max="67" width="2.5703125" style="176" customWidth="1"/>
    <col min="68" max="68" width="4.42578125" style="176" customWidth="1"/>
    <col min="69" max="93" width="2.5703125" style="176" customWidth="1"/>
    <col min="94" max="16384" width="11.42578125" style="176"/>
  </cols>
  <sheetData>
    <row r="2" spans="3:44" ht="55.5" customHeight="1">
      <c r="C2" s="302" t="s">
        <v>1206</v>
      </c>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303"/>
      <c r="AQ2" s="303"/>
      <c r="AR2" s="303"/>
    </row>
    <row r="3" spans="3:44" ht="12" customHeight="1"/>
    <row r="4" spans="3:44" ht="271.5" customHeight="1">
      <c r="C4" s="304" t="s">
        <v>1395</v>
      </c>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row>
    <row r="5" spans="3:44" ht="21" customHeight="1">
      <c r="C5" s="306" t="s">
        <v>1207</v>
      </c>
      <c r="D5" s="306"/>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row>
    <row r="6" spans="3:44" ht="12" customHeight="1"/>
    <row r="7" spans="3:44" ht="25.5" customHeight="1">
      <c r="C7" s="303" t="s">
        <v>1208</v>
      </c>
      <c r="D7" s="303"/>
      <c r="E7" s="303"/>
      <c r="F7" s="303"/>
      <c r="G7" s="303"/>
      <c r="H7" s="303"/>
      <c r="I7" s="303"/>
      <c r="J7" s="303"/>
      <c r="K7" s="303" t="s">
        <v>1209</v>
      </c>
      <c r="L7" s="303"/>
      <c r="M7" s="303"/>
      <c r="N7" s="303"/>
      <c r="O7" s="303"/>
      <c r="P7" s="303"/>
      <c r="Q7" s="303"/>
      <c r="R7" s="303"/>
      <c r="S7" s="303"/>
      <c r="T7" s="303"/>
      <c r="U7" s="303"/>
      <c r="V7" s="303" t="s">
        <v>1210</v>
      </c>
      <c r="W7" s="303"/>
      <c r="X7" s="303"/>
      <c r="Y7" s="303"/>
      <c r="Z7" s="303"/>
      <c r="AA7" s="303"/>
      <c r="AB7" s="303"/>
      <c r="AC7" s="303"/>
      <c r="AD7" s="303"/>
      <c r="AE7" s="303"/>
      <c r="AF7" s="303"/>
      <c r="AG7" s="303" t="s">
        <v>1211</v>
      </c>
      <c r="AH7" s="303"/>
      <c r="AI7" s="303"/>
      <c r="AJ7" s="303"/>
      <c r="AK7" s="303"/>
      <c r="AL7" s="303"/>
      <c r="AM7" s="303"/>
      <c r="AN7" s="303"/>
      <c r="AO7" s="303"/>
      <c r="AP7" s="303"/>
      <c r="AQ7" s="303"/>
      <c r="AR7" s="303"/>
    </row>
    <row r="8" spans="3:44" ht="90.75" customHeight="1">
      <c r="C8" s="303" t="s">
        <v>1212</v>
      </c>
      <c r="D8" s="303"/>
      <c r="E8" s="303"/>
      <c r="F8" s="303"/>
      <c r="G8" s="303"/>
      <c r="H8" s="303"/>
      <c r="I8" s="303"/>
      <c r="J8" s="303"/>
      <c r="K8" s="307" t="s">
        <v>1213</v>
      </c>
      <c r="L8" s="307"/>
      <c r="M8" s="307"/>
      <c r="N8" s="307"/>
      <c r="O8" s="307"/>
      <c r="P8" s="307"/>
      <c r="Q8" s="307"/>
      <c r="R8" s="307"/>
      <c r="S8" s="307"/>
      <c r="T8" s="307"/>
      <c r="U8" s="307"/>
      <c r="V8" s="307" t="s">
        <v>1214</v>
      </c>
      <c r="W8" s="308"/>
      <c r="X8" s="308"/>
      <c r="Y8" s="308"/>
      <c r="Z8" s="308"/>
      <c r="AA8" s="308"/>
      <c r="AB8" s="308"/>
      <c r="AC8" s="308"/>
      <c r="AD8" s="308"/>
      <c r="AE8" s="308"/>
      <c r="AF8" s="308"/>
      <c r="AG8" s="307" t="s">
        <v>1215</v>
      </c>
      <c r="AH8" s="307"/>
      <c r="AI8" s="307"/>
      <c r="AJ8" s="307"/>
      <c r="AK8" s="307"/>
      <c r="AL8" s="307"/>
      <c r="AM8" s="307"/>
      <c r="AN8" s="307"/>
      <c r="AO8" s="307"/>
      <c r="AP8" s="307"/>
      <c r="AQ8" s="307"/>
      <c r="AR8" s="307"/>
    </row>
    <row r="9" spans="3:44" ht="141.75" customHeight="1">
      <c r="C9" s="303" t="s">
        <v>1216</v>
      </c>
      <c r="D9" s="303"/>
      <c r="E9" s="303"/>
      <c r="F9" s="303"/>
      <c r="G9" s="303"/>
      <c r="H9" s="303"/>
      <c r="I9" s="303"/>
      <c r="J9" s="303"/>
      <c r="K9" s="307" t="s">
        <v>1217</v>
      </c>
      <c r="L9" s="307"/>
      <c r="M9" s="307"/>
      <c r="N9" s="307"/>
      <c r="O9" s="307"/>
      <c r="P9" s="307"/>
      <c r="Q9" s="307"/>
      <c r="R9" s="307"/>
      <c r="S9" s="307"/>
      <c r="T9" s="307"/>
      <c r="U9" s="307"/>
      <c r="V9" s="307" t="s">
        <v>1218</v>
      </c>
      <c r="W9" s="307"/>
      <c r="X9" s="307"/>
      <c r="Y9" s="307"/>
      <c r="Z9" s="307"/>
      <c r="AA9" s="307"/>
      <c r="AB9" s="307"/>
      <c r="AC9" s="307"/>
      <c r="AD9" s="307"/>
      <c r="AE9" s="307"/>
      <c r="AF9" s="307"/>
      <c r="AG9" s="307" t="s">
        <v>1219</v>
      </c>
      <c r="AH9" s="307"/>
      <c r="AI9" s="307"/>
      <c r="AJ9" s="307"/>
      <c r="AK9" s="307"/>
      <c r="AL9" s="307"/>
      <c r="AM9" s="307"/>
      <c r="AN9" s="307"/>
      <c r="AO9" s="307"/>
      <c r="AP9" s="307"/>
      <c r="AQ9" s="307"/>
      <c r="AR9" s="307"/>
    </row>
    <row r="10" spans="3:44" ht="12" customHeight="1"/>
    <row r="11" spans="3:44" ht="17.25" customHeight="1">
      <c r="C11" s="309" t="s">
        <v>1220</v>
      </c>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row>
    <row r="12" spans="3:44" ht="4.5" customHeight="1"/>
    <row r="13" spans="3:44" ht="30.75" customHeight="1">
      <c r="C13" s="302" t="s">
        <v>1221</v>
      </c>
      <c r="D13" s="302"/>
      <c r="E13" s="302"/>
      <c r="F13" s="302"/>
      <c r="G13" s="302"/>
      <c r="H13" s="302"/>
      <c r="I13" s="302" t="s">
        <v>1222</v>
      </c>
      <c r="J13" s="303"/>
      <c r="K13" s="303"/>
      <c r="L13" s="303"/>
      <c r="M13" s="303"/>
      <c r="N13" s="303" t="s">
        <v>1223</v>
      </c>
      <c r="O13" s="303"/>
      <c r="P13" s="303"/>
      <c r="Q13" s="303"/>
      <c r="R13" s="303"/>
      <c r="S13" s="303"/>
      <c r="T13" s="303"/>
      <c r="U13" s="303"/>
      <c r="V13" s="303"/>
      <c r="W13" s="303"/>
      <c r="X13" s="303"/>
      <c r="Y13" s="303"/>
      <c r="Z13" s="303"/>
      <c r="AA13" s="303"/>
      <c r="AB13" s="303"/>
      <c r="AC13" s="303"/>
      <c r="AD13" s="303"/>
      <c r="AE13" s="303"/>
      <c r="AF13" s="303"/>
      <c r="AG13" s="303"/>
      <c r="AH13" s="303"/>
      <c r="AI13" s="303"/>
      <c r="AJ13" s="303"/>
      <c r="AK13" s="303"/>
      <c r="AL13" s="303"/>
      <c r="AM13" s="303"/>
      <c r="AN13" s="303"/>
      <c r="AO13" s="303"/>
      <c r="AP13" s="303"/>
      <c r="AQ13" s="303"/>
      <c r="AR13" s="303"/>
    </row>
    <row r="14" spans="3:44" ht="45" customHeight="1">
      <c r="C14" s="310" t="s">
        <v>1224</v>
      </c>
      <c r="D14" s="310"/>
      <c r="E14" s="310"/>
      <c r="F14" s="310"/>
      <c r="G14" s="310"/>
      <c r="H14" s="310"/>
      <c r="I14" s="308">
        <v>10</v>
      </c>
      <c r="J14" s="308"/>
      <c r="K14" s="308"/>
      <c r="L14" s="308"/>
      <c r="M14" s="308"/>
      <c r="N14" s="311" t="s">
        <v>1225</v>
      </c>
      <c r="O14" s="311"/>
      <c r="P14" s="311"/>
      <c r="Q14" s="311"/>
      <c r="R14" s="311"/>
      <c r="S14" s="311"/>
      <c r="T14" s="311"/>
      <c r="U14" s="311"/>
      <c r="V14" s="311"/>
      <c r="W14" s="311"/>
      <c r="X14" s="311"/>
      <c r="Y14" s="311"/>
      <c r="Z14" s="311"/>
      <c r="AA14" s="311"/>
      <c r="AB14" s="311"/>
      <c r="AC14" s="311"/>
      <c r="AD14" s="311"/>
      <c r="AE14" s="311"/>
      <c r="AF14" s="311"/>
      <c r="AG14" s="311"/>
      <c r="AH14" s="311"/>
      <c r="AI14" s="311"/>
      <c r="AJ14" s="311"/>
      <c r="AK14" s="311"/>
      <c r="AL14" s="311"/>
      <c r="AM14" s="311"/>
      <c r="AN14" s="311"/>
      <c r="AO14" s="311"/>
      <c r="AP14" s="311"/>
      <c r="AQ14" s="311"/>
      <c r="AR14" s="311"/>
    </row>
    <row r="15" spans="3:44" ht="45" customHeight="1">
      <c r="C15" s="310" t="s">
        <v>1226</v>
      </c>
      <c r="D15" s="310"/>
      <c r="E15" s="310"/>
      <c r="F15" s="310"/>
      <c r="G15" s="310"/>
      <c r="H15" s="310"/>
      <c r="I15" s="308">
        <v>6</v>
      </c>
      <c r="J15" s="308"/>
      <c r="K15" s="308"/>
      <c r="L15" s="308"/>
      <c r="M15" s="308"/>
      <c r="N15" s="311" t="s">
        <v>1227</v>
      </c>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row>
    <row r="16" spans="3:44" ht="45" customHeight="1">
      <c r="C16" s="310" t="s">
        <v>1228</v>
      </c>
      <c r="D16" s="310"/>
      <c r="E16" s="310"/>
      <c r="F16" s="310"/>
      <c r="G16" s="310"/>
      <c r="H16" s="310"/>
      <c r="I16" s="308">
        <v>2</v>
      </c>
      <c r="J16" s="308"/>
      <c r="K16" s="308"/>
      <c r="L16" s="308"/>
      <c r="M16" s="308"/>
      <c r="N16" s="311" t="s">
        <v>1229</v>
      </c>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row>
    <row r="17" spans="3:44" ht="62.25" customHeight="1">
      <c r="C17" s="310" t="s">
        <v>1230</v>
      </c>
      <c r="D17" s="310"/>
      <c r="E17" s="310"/>
      <c r="F17" s="310"/>
      <c r="G17" s="310"/>
      <c r="H17" s="310"/>
      <c r="I17" s="307" t="s">
        <v>1231</v>
      </c>
      <c r="J17" s="307"/>
      <c r="K17" s="307"/>
      <c r="L17" s="307"/>
      <c r="M17" s="307"/>
      <c r="N17" s="311" t="s">
        <v>1232</v>
      </c>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311"/>
      <c r="AO17" s="311"/>
      <c r="AP17" s="311"/>
      <c r="AQ17" s="311"/>
      <c r="AR17" s="311"/>
    </row>
    <row r="18" spans="3:44" ht="12" customHeight="1"/>
    <row r="19" spans="3:44" ht="18.75" customHeight="1">
      <c r="C19" s="176" t="s">
        <v>1233</v>
      </c>
    </row>
    <row r="20" spans="3:44" ht="17.25" customHeight="1">
      <c r="C20" s="309" t="s">
        <v>1234</v>
      </c>
      <c r="D20" s="309"/>
      <c r="E20" s="309"/>
      <c r="F20" s="309"/>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row>
    <row r="21" spans="3:44" ht="4.5" customHeight="1"/>
    <row r="22" spans="3:44" ht="30.75" customHeight="1">
      <c r="C22" s="302" t="s">
        <v>1235</v>
      </c>
      <c r="D22" s="302"/>
      <c r="E22" s="302"/>
      <c r="F22" s="302"/>
      <c r="G22" s="302"/>
      <c r="H22" s="302"/>
      <c r="I22" s="302" t="s">
        <v>1236</v>
      </c>
      <c r="J22" s="303"/>
      <c r="K22" s="303"/>
      <c r="L22" s="303"/>
      <c r="M22" s="303"/>
      <c r="N22" s="303" t="s">
        <v>1223</v>
      </c>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row>
    <row r="23" spans="3:44" ht="45.75" customHeight="1">
      <c r="C23" s="310" t="s">
        <v>1237</v>
      </c>
      <c r="D23" s="310"/>
      <c r="E23" s="310"/>
      <c r="F23" s="310"/>
      <c r="G23" s="310"/>
      <c r="H23" s="310"/>
      <c r="I23" s="308">
        <v>4</v>
      </c>
      <c r="J23" s="308"/>
      <c r="K23" s="308"/>
      <c r="L23" s="308"/>
      <c r="M23" s="308"/>
      <c r="N23" s="311" t="s">
        <v>1238</v>
      </c>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row>
    <row r="24" spans="3:44" ht="33" customHeight="1">
      <c r="C24" s="310" t="s">
        <v>1239</v>
      </c>
      <c r="D24" s="310"/>
      <c r="E24" s="310"/>
      <c r="F24" s="310"/>
      <c r="G24" s="310"/>
      <c r="H24" s="310"/>
      <c r="I24" s="308">
        <v>3</v>
      </c>
      <c r="J24" s="308"/>
      <c r="K24" s="308"/>
      <c r="L24" s="308"/>
      <c r="M24" s="308"/>
      <c r="N24" s="311" t="s">
        <v>1240</v>
      </c>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row>
    <row r="25" spans="3:44" ht="33" customHeight="1">
      <c r="C25" s="310" t="s">
        <v>1241</v>
      </c>
      <c r="D25" s="310"/>
      <c r="E25" s="310"/>
      <c r="F25" s="310"/>
      <c r="G25" s="310"/>
      <c r="H25" s="310"/>
      <c r="I25" s="308">
        <v>2</v>
      </c>
      <c r="J25" s="308"/>
      <c r="K25" s="308"/>
      <c r="L25" s="308"/>
      <c r="M25" s="308"/>
      <c r="N25" s="311" t="s">
        <v>1242</v>
      </c>
      <c r="O25" s="311"/>
      <c r="P25" s="311"/>
      <c r="Q25" s="311"/>
      <c r="R25" s="311"/>
      <c r="S25" s="311"/>
      <c r="T25" s="311"/>
      <c r="U25" s="311"/>
      <c r="V25" s="311"/>
      <c r="W25" s="311"/>
      <c r="X25" s="311"/>
      <c r="Y25" s="311"/>
      <c r="Z25" s="311"/>
      <c r="AA25" s="311"/>
      <c r="AB25" s="311"/>
      <c r="AC25" s="311"/>
      <c r="AD25" s="311"/>
      <c r="AE25" s="311"/>
      <c r="AF25" s="311"/>
      <c r="AG25" s="311"/>
      <c r="AH25" s="311"/>
      <c r="AI25" s="311"/>
      <c r="AJ25" s="311"/>
      <c r="AK25" s="311"/>
      <c r="AL25" s="311"/>
      <c r="AM25" s="311"/>
      <c r="AN25" s="311"/>
      <c r="AO25" s="311"/>
      <c r="AP25" s="311"/>
      <c r="AQ25" s="311"/>
      <c r="AR25" s="311"/>
    </row>
    <row r="26" spans="3:44" ht="33" customHeight="1">
      <c r="C26" s="310" t="s">
        <v>1243</v>
      </c>
      <c r="D26" s="310"/>
      <c r="E26" s="310"/>
      <c r="F26" s="310"/>
      <c r="G26" s="310"/>
      <c r="H26" s="310"/>
      <c r="I26" s="308">
        <v>1</v>
      </c>
      <c r="J26" s="308"/>
      <c r="K26" s="308"/>
      <c r="L26" s="308"/>
      <c r="M26" s="308"/>
      <c r="N26" s="311" t="s">
        <v>1244</v>
      </c>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row>
    <row r="27" spans="3:44" ht="12" customHeight="1"/>
    <row r="28" spans="3:44" ht="21" customHeight="1">
      <c r="C28" s="312" t="s">
        <v>1245</v>
      </c>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2"/>
      <c r="AF28" s="312"/>
      <c r="AG28" s="312"/>
      <c r="AH28" s="312"/>
      <c r="AI28" s="312"/>
      <c r="AJ28" s="312"/>
      <c r="AK28" s="312"/>
      <c r="AL28" s="312"/>
      <c r="AM28" s="312"/>
      <c r="AN28" s="312"/>
      <c r="AO28" s="312"/>
      <c r="AP28" s="312"/>
      <c r="AQ28" s="312"/>
      <c r="AR28" s="312"/>
    </row>
    <row r="29" spans="3:44" ht="17.25" customHeight="1">
      <c r="C29" s="313" t="s">
        <v>1246</v>
      </c>
      <c r="D29" s="313"/>
      <c r="E29" s="313"/>
      <c r="F29" s="313"/>
      <c r="G29" s="313"/>
      <c r="H29" s="313"/>
      <c r="I29" s="313"/>
      <c r="J29" s="313"/>
      <c r="K29" s="313"/>
      <c r="L29" s="313"/>
      <c r="M29" s="313"/>
      <c r="N29" s="313"/>
      <c r="O29" s="313"/>
      <c r="P29" s="313"/>
      <c r="Q29" s="313"/>
      <c r="R29" s="313"/>
      <c r="S29" s="313"/>
      <c r="T29" s="313"/>
      <c r="U29" s="313"/>
      <c r="V29" s="313"/>
      <c r="W29" s="313"/>
      <c r="X29" s="313"/>
      <c r="Y29" s="313"/>
      <c r="Z29" s="313"/>
      <c r="AA29" s="313"/>
      <c r="AB29" s="313"/>
      <c r="AC29" s="313"/>
      <c r="AD29" s="313"/>
      <c r="AE29" s="313"/>
      <c r="AF29" s="313"/>
      <c r="AG29" s="313"/>
      <c r="AH29" s="313"/>
      <c r="AI29" s="313"/>
      <c r="AJ29" s="313"/>
      <c r="AK29" s="313"/>
      <c r="AL29" s="313"/>
      <c r="AM29" s="313"/>
      <c r="AN29" s="313"/>
      <c r="AO29" s="313"/>
      <c r="AP29" s="313"/>
      <c r="AQ29" s="313"/>
      <c r="AR29" s="313"/>
    </row>
    <row r="30" spans="3:44" ht="4.5" customHeight="1"/>
    <row r="31" spans="3:44" ht="15" customHeight="1">
      <c r="C31" s="303" t="s">
        <v>1247</v>
      </c>
      <c r="D31" s="303"/>
      <c r="E31" s="303"/>
      <c r="F31" s="303"/>
      <c r="G31" s="303"/>
      <c r="H31" s="303"/>
      <c r="I31" s="303"/>
      <c r="J31" s="303"/>
      <c r="K31" s="303"/>
      <c r="L31" s="303"/>
      <c r="M31" s="303"/>
      <c r="N31" s="303"/>
      <c r="O31" s="303"/>
      <c r="P31" s="303"/>
      <c r="Q31" s="303"/>
      <c r="R31" s="314" t="s">
        <v>1248</v>
      </c>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row>
    <row r="32" spans="3:44" ht="15" customHeight="1">
      <c r="C32" s="303"/>
      <c r="D32" s="303"/>
      <c r="E32" s="303"/>
      <c r="F32" s="303"/>
      <c r="G32" s="303"/>
      <c r="H32" s="303"/>
      <c r="I32" s="303"/>
      <c r="J32" s="303"/>
      <c r="K32" s="303"/>
      <c r="L32" s="303"/>
      <c r="M32" s="303"/>
      <c r="N32" s="303"/>
      <c r="O32" s="303"/>
      <c r="P32" s="303"/>
      <c r="Q32" s="303"/>
      <c r="R32" s="315">
        <v>4</v>
      </c>
      <c r="S32" s="315"/>
      <c r="T32" s="315"/>
      <c r="U32" s="315"/>
      <c r="V32" s="315"/>
      <c r="W32" s="315"/>
      <c r="X32" s="315">
        <v>3</v>
      </c>
      <c r="Y32" s="315"/>
      <c r="Z32" s="315"/>
      <c r="AA32" s="315"/>
      <c r="AB32" s="315"/>
      <c r="AC32" s="315"/>
      <c r="AD32" s="315">
        <v>2</v>
      </c>
      <c r="AE32" s="315"/>
      <c r="AF32" s="315"/>
      <c r="AG32" s="315"/>
      <c r="AH32" s="315"/>
      <c r="AI32" s="315"/>
      <c r="AJ32" s="315">
        <v>1</v>
      </c>
      <c r="AK32" s="315"/>
      <c r="AL32" s="315"/>
      <c r="AM32" s="315"/>
      <c r="AN32" s="315"/>
      <c r="AO32" s="315"/>
    </row>
    <row r="33" spans="3:44" ht="15" customHeight="1">
      <c r="C33" s="310" t="s">
        <v>1249</v>
      </c>
      <c r="D33" s="310"/>
      <c r="E33" s="310"/>
      <c r="F33" s="310"/>
      <c r="G33" s="310"/>
      <c r="H33" s="310"/>
      <c r="I33" s="310"/>
      <c r="J33" s="310"/>
      <c r="K33" s="310"/>
      <c r="L33" s="310"/>
      <c r="M33" s="315">
        <v>10</v>
      </c>
      <c r="N33" s="315"/>
      <c r="O33" s="315"/>
      <c r="P33" s="315"/>
      <c r="Q33" s="315"/>
      <c r="R33" s="315" t="s">
        <v>1250</v>
      </c>
      <c r="S33" s="315"/>
      <c r="T33" s="315"/>
      <c r="U33" s="315"/>
      <c r="V33" s="315"/>
      <c r="W33" s="315"/>
      <c r="X33" s="315" t="s">
        <v>1251</v>
      </c>
      <c r="Y33" s="315"/>
      <c r="Z33" s="315"/>
      <c r="AA33" s="315"/>
      <c r="AB33" s="315"/>
      <c r="AC33" s="315"/>
      <c r="AD33" s="315" t="s">
        <v>1252</v>
      </c>
      <c r="AE33" s="315"/>
      <c r="AF33" s="315"/>
      <c r="AG33" s="315"/>
      <c r="AH33" s="315"/>
      <c r="AI33" s="315"/>
      <c r="AJ33" s="315" t="s">
        <v>1253</v>
      </c>
      <c r="AK33" s="315"/>
      <c r="AL33" s="315"/>
      <c r="AM33" s="315"/>
      <c r="AN33" s="315"/>
      <c r="AO33" s="315"/>
    </row>
    <row r="34" spans="3:44" ht="15" customHeight="1">
      <c r="C34" s="310"/>
      <c r="D34" s="310"/>
      <c r="E34" s="310"/>
      <c r="F34" s="310"/>
      <c r="G34" s="310"/>
      <c r="H34" s="310"/>
      <c r="I34" s="310"/>
      <c r="J34" s="310"/>
      <c r="K34" s="310"/>
      <c r="L34" s="310"/>
      <c r="M34" s="315">
        <v>6</v>
      </c>
      <c r="N34" s="315"/>
      <c r="O34" s="315"/>
      <c r="P34" s="315"/>
      <c r="Q34" s="315"/>
      <c r="R34" s="315" t="s">
        <v>1254</v>
      </c>
      <c r="S34" s="315"/>
      <c r="T34" s="315"/>
      <c r="U34" s="315"/>
      <c r="V34" s="315"/>
      <c r="W34" s="315"/>
      <c r="X34" s="315" t="s">
        <v>1255</v>
      </c>
      <c r="Y34" s="315"/>
      <c r="Z34" s="315"/>
      <c r="AA34" s="315"/>
      <c r="AB34" s="315"/>
      <c r="AC34" s="315"/>
      <c r="AD34" s="315" t="s">
        <v>1256</v>
      </c>
      <c r="AE34" s="315"/>
      <c r="AF34" s="315"/>
      <c r="AG34" s="315"/>
      <c r="AH34" s="315"/>
      <c r="AI34" s="315"/>
      <c r="AJ34" s="315" t="s">
        <v>1257</v>
      </c>
      <c r="AK34" s="315"/>
      <c r="AL34" s="315"/>
      <c r="AM34" s="315"/>
      <c r="AN34" s="315"/>
      <c r="AO34" s="315"/>
    </row>
    <row r="35" spans="3:44" ht="15" customHeight="1">
      <c r="C35" s="310"/>
      <c r="D35" s="310"/>
      <c r="E35" s="310"/>
      <c r="F35" s="310"/>
      <c r="G35" s="310"/>
      <c r="H35" s="310"/>
      <c r="I35" s="310"/>
      <c r="J35" s="310"/>
      <c r="K35" s="310"/>
      <c r="L35" s="310"/>
      <c r="M35" s="315">
        <v>2</v>
      </c>
      <c r="N35" s="315"/>
      <c r="O35" s="315"/>
      <c r="P35" s="315"/>
      <c r="Q35" s="315"/>
      <c r="R35" s="315" t="s">
        <v>1258</v>
      </c>
      <c r="S35" s="315"/>
      <c r="T35" s="315"/>
      <c r="U35" s="315"/>
      <c r="V35" s="315"/>
      <c r="W35" s="315"/>
      <c r="X35" s="315" t="s">
        <v>1257</v>
      </c>
      <c r="Y35" s="315"/>
      <c r="Z35" s="315"/>
      <c r="AA35" s="315"/>
      <c r="AB35" s="315"/>
      <c r="AC35" s="315"/>
      <c r="AD35" s="315" t="s">
        <v>1259</v>
      </c>
      <c r="AE35" s="315"/>
      <c r="AF35" s="315"/>
      <c r="AG35" s="315"/>
      <c r="AH35" s="315"/>
      <c r="AI35" s="315"/>
      <c r="AJ35" s="315" t="s">
        <v>1260</v>
      </c>
      <c r="AK35" s="315"/>
      <c r="AL35" s="315"/>
      <c r="AM35" s="315"/>
      <c r="AN35" s="315"/>
      <c r="AO35" s="315"/>
    </row>
    <row r="36" spans="3:44" ht="12" customHeight="1"/>
    <row r="37" spans="3:44" ht="18.75" customHeight="1">
      <c r="C37" s="312" t="s">
        <v>1261</v>
      </c>
      <c r="D37" s="312"/>
      <c r="E37" s="312"/>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c r="AK37" s="312"/>
      <c r="AL37" s="312"/>
      <c r="AM37" s="312"/>
      <c r="AN37" s="312"/>
      <c r="AO37" s="312"/>
      <c r="AP37" s="312"/>
      <c r="AQ37" s="312"/>
      <c r="AR37" s="312"/>
    </row>
    <row r="38" spans="3:44" ht="17.25" customHeight="1">
      <c r="C38" s="316" t="s">
        <v>1262</v>
      </c>
      <c r="D38" s="313"/>
      <c r="E38" s="313"/>
      <c r="F38" s="313"/>
      <c r="G38" s="313"/>
      <c r="H38" s="313"/>
      <c r="I38" s="313"/>
      <c r="J38" s="313"/>
      <c r="K38" s="313"/>
      <c r="L38" s="313"/>
      <c r="M38" s="313"/>
      <c r="N38" s="313"/>
      <c r="O38" s="313"/>
      <c r="P38" s="313"/>
      <c r="Q38" s="313"/>
      <c r="R38" s="313"/>
      <c r="S38" s="313"/>
      <c r="T38" s="313"/>
      <c r="U38" s="313"/>
      <c r="V38" s="313"/>
      <c r="W38" s="313"/>
      <c r="X38" s="313"/>
      <c r="Y38" s="313"/>
      <c r="Z38" s="313"/>
      <c r="AA38" s="313"/>
      <c r="AB38" s="313"/>
      <c r="AC38" s="313"/>
      <c r="AD38" s="313"/>
      <c r="AE38" s="313"/>
      <c r="AF38" s="313"/>
      <c r="AG38" s="313"/>
      <c r="AH38" s="313"/>
      <c r="AI38" s="313"/>
      <c r="AJ38" s="313"/>
      <c r="AK38" s="313"/>
      <c r="AL38" s="313"/>
      <c r="AM38" s="313"/>
      <c r="AN38" s="313"/>
      <c r="AO38" s="313"/>
      <c r="AP38" s="313"/>
      <c r="AQ38" s="313"/>
      <c r="AR38" s="313"/>
    </row>
    <row r="39" spans="3:44" ht="4.5" customHeight="1"/>
    <row r="40" spans="3:44" ht="30.75" customHeight="1">
      <c r="C40" s="302" t="s">
        <v>1263</v>
      </c>
      <c r="D40" s="302"/>
      <c r="E40" s="302"/>
      <c r="F40" s="302"/>
      <c r="G40" s="302"/>
      <c r="H40" s="302"/>
      <c r="I40" s="302" t="s">
        <v>1264</v>
      </c>
      <c r="J40" s="303"/>
      <c r="K40" s="303"/>
      <c r="L40" s="303"/>
      <c r="M40" s="303"/>
      <c r="N40" s="303" t="s">
        <v>1223</v>
      </c>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row>
    <row r="41" spans="3:44" ht="37.5" customHeight="1">
      <c r="C41" s="310" t="s">
        <v>1224</v>
      </c>
      <c r="D41" s="310"/>
      <c r="E41" s="310"/>
      <c r="F41" s="310"/>
      <c r="G41" s="310"/>
      <c r="H41" s="310"/>
      <c r="I41" s="308" t="s">
        <v>1265</v>
      </c>
      <c r="J41" s="308"/>
      <c r="K41" s="308"/>
      <c r="L41" s="308"/>
      <c r="M41" s="308"/>
      <c r="N41" s="311" t="s">
        <v>1266</v>
      </c>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row>
    <row r="42" spans="3:44" ht="50.25" customHeight="1">
      <c r="C42" s="310" t="s">
        <v>1226</v>
      </c>
      <c r="D42" s="310"/>
      <c r="E42" s="310"/>
      <c r="F42" s="310"/>
      <c r="G42" s="310"/>
      <c r="H42" s="310"/>
      <c r="I42" s="308" t="s">
        <v>1267</v>
      </c>
      <c r="J42" s="308"/>
      <c r="K42" s="308"/>
      <c r="L42" s="308"/>
      <c r="M42" s="308"/>
      <c r="N42" s="311" t="s">
        <v>1268</v>
      </c>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c r="AQ42" s="311"/>
      <c r="AR42" s="311"/>
    </row>
    <row r="43" spans="3:44" ht="45.75" customHeight="1">
      <c r="C43" s="310" t="s">
        <v>1228</v>
      </c>
      <c r="D43" s="310"/>
      <c r="E43" s="310"/>
      <c r="F43" s="310"/>
      <c r="G43" s="310"/>
      <c r="H43" s="310"/>
      <c r="I43" s="308" t="s">
        <v>1269</v>
      </c>
      <c r="J43" s="308"/>
      <c r="K43" s="308"/>
      <c r="L43" s="308"/>
      <c r="M43" s="308"/>
      <c r="N43" s="311" t="s">
        <v>1270</v>
      </c>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row>
    <row r="44" spans="3:44" ht="46.5" customHeight="1">
      <c r="C44" s="310" t="s">
        <v>1230</v>
      </c>
      <c r="D44" s="310"/>
      <c r="E44" s="310"/>
      <c r="F44" s="310"/>
      <c r="G44" s="310"/>
      <c r="H44" s="310"/>
      <c r="I44" s="307" t="s">
        <v>1271</v>
      </c>
      <c r="J44" s="307"/>
      <c r="K44" s="307"/>
      <c r="L44" s="307"/>
      <c r="M44" s="307"/>
      <c r="N44" s="311" t="s">
        <v>1272</v>
      </c>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row>
    <row r="45" spans="3:44" ht="12" customHeight="1"/>
    <row r="46" spans="3:44" ht="19.5" customHeight="1">
      <c r="C46" s="312" t="s">
        <v>1273</v>
      </c>
      <c r="D46" s="312"/>
      <c r="E46" s="312"/>
      <c r="F46" s="312"/>
      <c r="G46" s="312"/>
      <c r="H46" s="312"/>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312"/>
      <c r="AK46" s="312"/>
      <c r="AL46" s="312"/>
      <c r="AM46" s="312"/>
      <c r="AN46" s="312"/>
      <c r="AO46" s="312"/>
      <c r="AP46" s="312"/>
      <c r="AQ46" s="312"/>
      <c r="AR46" s="312"/>
    </row>
    <row r="47" spans="3:44" ht="17.25" customHeight="1">
      <c r="C47" s="317" t="s">
        <v>1274</v>
      </c>
      <c r="D47" s="309"/>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AR47" s="309"/>
    </row>
    <row r="49" spans="3:44" ht="30" customHeight="1">
      <c r="C49" s="302" t="s">
        <v>1275</v>
      </c>
      <c r="D49" s="302"/>
      <c r="E49" s="302"/>
      <c r="F49" s="302"/>
      <c r="G49" s="302"/>
      <c r="H49" s="302"/>
      <c r="I49" s="302" t="s">
        <v>1276</v>
      </c>
      <c r="J49" s="303"/>
      <c r="K49" s="303"/>
      <c r="L49" s="303"/>
      <c r="M49" s="303"/>
      <c r="N49" s="303" t="s">
        <v>1223</v>
      </c>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3"/>
      <c r="AM49" s="303"/>
      <c r="AN49" s="303"/>
      <c r="AO49" s="303"/>
      <c r="AP49" s="303"/>
      <c r="AQ49" s="303"/>
      <c r="AR49" s="303"/>
    </row>
    <row r="50" spans="3:44" ht="35.450000000000003" customHeight="1">
      <c r="C50" s="318" t="s">
        <v>1277</v>
      </c>
      <c r="D50" s="318"/>
      <c r="E50" s="318"/>
      <c r="F50" s="318"/>
      <c r="G50" s="318"/>
      <c r="H50" s="318"/>
      <c r="I50" s="308">
        <v>100</v>
      </c>
      <c r="J50" s="308"/>
      <c r="K50" s="308"/>
      <c r="L50" s="308"/>
      <c r="M50" s="308"/>
      <c r="N50" s="311" t="s">
        <v>1278</v>
      </c>
      <c r="O50" s="311"/>
      <c r="P50" s="311"/>
      <c r="Q50" s="311"/>
      <c r="R50" s="311"/>
      <c r="S50" s="311"/>
      <c r="T50" s="311"/>
      <c r="U50" s="311"/>
      <c r="V50" s="311"/>
      <c r="W50" s="311"/>
      <c r="X50" s="311"/>
      <c r="Y50" s="311"/>
      <c r="Z50" s="311"/>
      <c r="AA50" s="311"/>
      <c r="AB50" s="311"/>
      <c r="AC50" s="311"/>
      <c r="AD50" s="311"/>
      <c r="AE50" s="311"/>
      <c r="AF50" s="311"/>
      <c r="AG50" s="311"/>
      <c r="AH50" s="311"/>
      <c r="AI50" s="311"/>
      <c r="AJ50" s="311"/>
      <c r="AK50" s="311"/>
      <c r="AL50" s="311"/>
      <c r="AM50" s="311"/>
      <c r="AN50" s="311"/>
      <c r="AO50" s="311"/>
      <c r="AP50" s="311"/>
      <c r="AQ50" s="311"/>
      <c r="AR50" s="311"/>
    </row>
    <row r="51" spans="3:44" ht="21" customHeight="1">
      <c r="C51" s="310" t="s">
        <v>1279</v>
      </c>
      <c r="D51" s="310"/>
      <c r="E51" s="310"/>
      <c r="F51" s="310"/>
      <c r="G51" s="310"/>
      <c r="H51" s="310"/>
      <c r="I51" s="308">
        <v>60</v>
      </c>
      <c r="J51" s="308"/>
      <c r="K51" s="308"/>
      <c r="L51" s="308"/>
      <c r="M51" s="308"/>
      <c r="N51" s="311" t="s">
        <v>1280</v>
      </c>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row>
    <row r="52" spans="3:44" ht="21" customHeight="1">
      <c r="C52" s="310" t="s">
        <v>1281</v>
      </c>
      <c r="D52" s="310"/>
      <c r="E52" s="310"/>
      <c r="F52" s="310"/>
      <c r="G52" s="310"/>
      <c r="H52" s="310"/>
      <c r="I52" s="308">
        <v>25</v>
      </c>
      <c r="J52" s="308"/>
      <c r="K52" s="308"/>
      <c r="L52" s="308"/>
      <c r="M52" s="308"/>
      <c r="N52" s="311" t="s">
        <v>1282</v>
      </c>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row>
    <row r="53" spans="3:44" ht="21" customHeight="1">
      <c r="C53" s="310" t="s">
        <v>1283</v>
      </c>
      <c r="D53" s="310"/>
      <c r="E53" s="310"/>
      <c r="F53" s="310"/>
      <c r="G53" s="310"/>
      <c r="H53" s="310"/>
      <c r="I53" s="307">
        <v>10</v>
      </c>
      <c r="J53" s="307"/>
      <c r="K53" s="307"/>
      <c r="L53" s="307"/>
      <c r="M53" s="307"/>
      <c r="N53" s="311" t="s">
        <v>1284</v>
      </c>
      <c r="O53" s="311"/>
      <c r="P53" s="311"/>
      <c r="Q53" s="311"/>
      <c r="R53" s="311"/>
      <c r="S53" s="311"/>
      <c r="T53" s="311"/>
      <c r="U53" s="311"/>
      <c r="V53" s="311"/>
      <c r="W53" s="311"/>
      <c r="X53" s="311"/>
      <c r="Y53" s="311"/>
      <c r="Z53" s="311"/>
      <c r="AA53" s="311"/>
      <c r="AB53" s="311"/>
      <c r="AC53" s="311"/>
      <c r="AD53" s="311"/>
      <c r="AE53" s="311"/>
      <c r="AF53" s="311"/>
      <c r="AG53" s="311"/>
      <c r="AH53" s="311"/>
      <c r="AI53" s="311"/>
      <c r="AJ53" s="311"/>
      <c r="AK53" s="311"/>
      <c r="AL53" s="311"/>
      <c r="AM53" s="311"/>
      <c r="AN53" s="311"/>
      <c r="AO53" s="311"/>
      <c r="AP53" s="311"/>
      <c r="AQ53" s="311"/>
      <c r="AR53" s="311"/>
    </row>
    <row r="54" spans="3:44" ht="19.5" customHeight="1">
      <c r="C54" s="321" t="s">
        <v>1285</v>
      </c>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row>
    <row r="55" spans="3:44" ht="12" customHeight="1"/>
    <row r="56" spans="3:44" ht="32.25" customHeight="1">
      <c r="C56" s="322" t="s">
        <v>1286</v>
      </c>
      <c r="D56" s="322"/>
      <c r="E56" s="322"/>
      <c r="F56" s="322"/>
      <c r="G56" s="322"/>
      <c r="H56" s="322"/>
      <c r="I56" s="322"/>
      <c r="J56" s="322"/>
      <c r="K56" s="322"/>
      <c r="L56" s="322"/>
      <c r="M56" s="322"/>
      <c r="N56" s="322"/>
      <c r="O56" s="322"/>
      <c r="P56" s="322"/>
      <c r="Q56" s="322"/>
      <c r="R56" s="322"/>
      <c r="S56" s="322"/>
      <c r="T56" s="322"/>
      <c r="U56" s="322"/>
      <c r="V56" s="322"/>
      <c r="W56" s="322"/>
      <c r="X56" s="322"/>
      <c r="Y56" s="322"/>
      <c r="Z56" s="322"/>
      <c r="AA56" s="322"/>
      <c r="AB56" s="322"/>
      <c r="AC56" s="322"/>
      <c r="AD56" s="322"/>
      <c r="AE56" s="322"/>
      <c r="AF56" s="322"/>
      <c r="AG56" s="322"/>
      <c r="AH56" s="322"/>
      <c r="AI56" s="322"/>
      <c r="AJ56" s="322"/>
      <c r="AK56" s="322"/>
      <c r="AL56" s="322"/>
      <c r="AM56" s="322"/>
      <c r="AN56" s="322"/>
      <c r="AO56" s="322"/>
      <c r="AP56" s="322"/>
      <c r="AQ56" s="322"/>
      <c r="AR56" s="322"/>
    </row>
    <row r="57" spans="3:44" ht="17.25" customHeight="1">
      <c r="C57" s="317" t="s">
        <v>1287</v>
      </c>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c r="AM57" s="309"/>
      <c r="AN57" s="309"/>
      <c r="AO57" s="309"/>
      <c r="AP57" s="309"/>
      <c r="AQ57" s="309"/>
      <c r="AR57" s="309"/>
    </row>
    <row r="58" spans="3:44" ht="4.5" customHeight="1"/>
    <row r="59" spans="3:44" ht="15.75" customHeight="1">
      <c r="C59" s="302" t="s">
        <v>1288</v>
      </c>
      <c r="D59" s="303"/>
      <c r="E59" s="303"/>
      <c r="F59" s="303"/>
      <c r="G59" s="303"/>
      <c r="H59" s="303"/>
      <c r="I59" s="303"/>
      <c r="J59" s="303"/>
      <c r="K59" s="303"/>
      <c r="L59" s="303"/>
      <c r="M59" s="303"/>
      <c r="N59" s="303"/>
      <c r="O59" s="303"/>
      <c r="P59" s="303"/>
      <c r="Q59" s="303"/>
      <c r="R59" s="314" t="s">
        <v>1289</v>
      </c>
      <c r="S59" s="314"/>
      <c r="T59" s="314"/>
      <c r="U59" s="314"/>
      <c r="V59" s="314"/>
      <c r="W59" s="314"/>
      <c r="X59" s="314"/>
      <c r="Y59" s="314"/>
      <c r="Z59" s="314"/>
      <c r="AA59" s="314"/>
      <c r="AB59" s="314"/>
      <c r="AC59" s="314"/>
      <c r="AD59" s="314"/>
      <c r="AE59" s="314"/>
      <c r="AF59" s="314"/>
      <c r="AG59" s="314"/>
      <c r="AH59" s="314"/>
      <c r="AI59" s="314"/>
      <c r="AJ59" s="314"/>
      <c r="AK59" s="314"/>
      <c r="AL59" s="314"/>
      <c r="AM59" s="314"/>
      <c r="AN59" s="314"/>
      <c r="AO59" s="314"/>
    </row>
    <row r="60" spans="3:44" ht="15.75" customHeight="1">
      <c r="C60" s="303"/>
      <c r="D60" s="303"/>
      <c r="E60" s="303"/>
      <c r="F60" s="303"/>
      <c r="G60" s="303"/>
      <c r="H60" s="303"/>
      <c r="I60" s="303"/>
      <c r="J60" s="303"/>
      <c r="K60" s="303"/>
      <c r="L60" s="303"/>
      <c r="M60" s="303"/>
      <c r="N60" s="303"/>
      <c r="O60" s="303"/>
      <c r="P60" s="303"/>
      <c r="Q60" s="303"/>
      <c r="R60" s="315" t="s">
        <v>1290</v>
      </c>
      <c r="S60" s="315"/>
      <c r="T60" s="315"/>
      <c r="U60" s="315"/>
      <c r="V60" s="315"/>
      <c r="W60" s="315"/>
      <c r="X60" s="323" t="s">
        <v>1291</v>
      </c>
      <c r="Y60" s="315"/>
      <c r="Z60" s="315"/>
      <c r="AA60" s="315"/>
      <c r="AB60" s="315"/>
      <c r="AC60" s="315"/>
      <c r="AD60" s="315" t="s">
        <v>1292</v>
      </c>
      <c r="AE60" s="315"/>
      <c r="AF60" s="315"/>
      <c r="AG60" s="315"/>
      <c r="AH60" s="315"/>
      <c r="AI60" s="315"/>
      <c r="AJ60" s="315" t="s">
        <v>1293</v>
      </c>
      <c r="AK60" s="315"/>
      <c r="AL60" s="315"/>
      <c r="AM60" s="315"/>
      <c r="AN60" s="315"/>
      <c r="AO60" s="315"/>
    </row>
    <row r="61" spans="3:44" ht="31.5" customHeight="1">
      <c r="C61" s="318" t="s">
        <v>1294</v>
      </c>
      <c r="D61" s="318"/>
      <c r="E61" s="318"/>
      <c r="F61" s="318"/>
      <c r="G61" s="318"/>
      <c r="H61" s="318"/>
      <c r="I61" s="318"/>
      <c r="J61" s="318"/>
      <c r="K61" s="318"/>
      <c r="L61" s="318"/>
      <c r="M61" s="315">
        <v>100</v>
      </c>
      <c r="N61" s="315"/>
      <c r="O61" s="315"/>
      <c r="P61" s="315"/>
      <c r="Q61" s="315"/>
      <c r="R61" s="319" t="s">
        <v>1295</v>
      </c>
      <c r="S61" s="320"/>
      <c r="T61" s="320"/>
      <c r="U61" s="320"/>
      <c r="V61" s="320"/>
      <c r="W61" s="320"/>
      <c r="X61" s="319" t="s">
        <v>1296</v>
      </c>
      <c r="Y61" s="320"/>
      <c r="Z61" s="320"/>
      <c r="AA61" s="320"/>
      <c r="AB61" s="320"/>
      <c r="AC61" s="320"/>
      <c r="AD61" s="319" t="s">
        <v>1297</v>
      </c>
      <c r="AE61" s="320"/>
      <c r="AF61" s="320"/>
      <c r="AG61" s="320"/>
      <c r="AH61" s="320"/>
      <c r="AI61" s="320"/>
      <c r="AJ61" s="319" t="s">
        <v>1298</v>
      </c>
      <c r="AK61" s="320"/>
      <c r="AL61" s="320"/>
      <c r="AM61" s="320"/>
      <c r="AN61" s="320"/>
      <c r="AO61" s="320"/>
    </row>
    <row r="62" spans="3:44" ht="31.5" customHeight="1">
      <c r="C62" s="318"/>
      <c r="D62" s="318"/>
      <c r="E62" s="318"/>
      <c r="F62" s="318"/>
      <c r="G62" s="318"/>
      <c r="H62" s="318"/>
      <c r="I62" s="318"/>
      <c r="J62" s="318"/>
      <c r="K62" s="318"/>
      <c r="L62" s="318"/>
      <c r="M62" s="315">
        <v>60</v>
      </c>
      <c r="N62" s="315"/>
      <c r="O62" s="315"/>
      <c r="P62" s="315"/>
      <c r="Q62" s="315"/>
      <c r="R62" s="319" t="s">
        <v>1299</v>
      </c>
      <c r="S62" s="320"/>
      <c r="T62" s="320"/>
      <c r="U62" s="320"/>
      <c r="V62" s="320"/>
      <c r="W62" s="320"/>
      <c r="X62" s="319" t="s">
        <v>1300</v>
      </c>
      <c r="Y62" s="320"/>
      <c r="Z62" s="320"/>
      <c r="AA62" s="320"/>
      <c r="AB62" s="320"/>
      <c r="AC62" s="320"/>
      <c r="AD62" s="319" t="s">
        <v>1301</v>
      </c>
      <c r="AE62" s="320"/>
      <c r="AF62" s="320"/>
      <c r="AG62" s="320"/>
      <c r="AH62" s="320"/>
      <c r="AI62" s="320"/>
      <c r="AJ62" s="319" t="s">
        <v>1302</v>
      </c>
      <c r="AK62" s="320"/>
      <c r="AL62" s="320"/>
      <c r="AM62" s="320"/>
      <c r="AN62" s="320"/>
      <c r="AO62" s="320"/>
    </row>
    <row r="63" spans="3:44" ht="31.5" customHeight="1">
      <c r="C63" s="318"/>
      <c r="D63" s="318"/>
      <c r="E63" s="318"/>
      <c r="F63" s="318"/>
      <c r="G63" s="318"/>
      <c r="H63" s="318"/>
      <c r="I63" s="318"/>
      <c r="J63" s="318"/>
      <c r="K63" s="318"/>
      <c r="L63" s="318"/>
      <c r="M63" s="315">
        <v>25</v>
      </c>
      <c r="N63" s="315"/>
      <c r="O63" s="315"/>
      <c r="P63" s="315"/>
      <c r="Q63" s="315"/>
      <c r="R63" s="319" t="s">
        <v>1303</v>
      </c>
      <c r="S63" s="320"/>
      <c r="T63" s="320"/>
      <c r="U63" s="320"/>
      <c r="V63" s="320"/>
      <c r="W63" s="320"/>
      <c r="X63" s="319" t="s">
        <v>1304</v>
      </c>
      <c r="Y63" s="320"/>
      <c r="Z63" s="320"/>
      <c r="AA63" s="320"/>
      <c r="AB63" s="320"/>
      <c r="AC63" s="320"/>
      <c r="AD63" s="319" t="s">
        <v>1305</v>
      </c>
      <c r="AE63" s="320"/>
      <c r="AF63" s="320"/>
      <c r="AG63" s="320"/>
      <c r="AH63" s="320"/>
      <c r="AI63" s="320"/>
      <c r="AJ63" s="319" t="s">
        <v>1306</v>
      </c>
      <c r="AK63" s="320"/>
      <c r="AL63" s="320"/>
      <c r="AM63" s="320"/>
      <c r="AN63" s="320"/>
      <c r="AO63" s="320"/>
    </row>
    <row r="64" spans="3:44" ht="31.5" customHeight="1">
      <c r="C64" s="318"/>
      <c r="D64" s="318"/>
      <c r="E64" s="318"/>
      <c r="F64" s="318"/>
      <c r="G64" s="318"/>
      <c r="H64" s="318"/>
      <c r="I64" s="318"/>
      <c r="J64" s="318"/>
      <c r="K64" s="318"/>
      <c r="L64" s="318"/>
      <c r="M64" s="315">
        <v>10</v>
      </c>
      <c r="N64" s="315"/>
      <c r="O64" s="315"/>
      <c r="P64" s="315"/>
      <c r="Q64" s="315"/>
      <c r="R64" s="325" t="s">
        <v>1307</v>
      </c>
      <c r="S64" s="326"/>
      <c r="T64" s="326"/>
      <c r="U64" s="326"/>
      <c r="V64" s="326"/>
      <c r="W64" s="326"/>
      <c r="X64" s="319" t="s">
        <v>1308</v>
      </c>
      <c r="Y64" s="320"/>
      <c r="Z64" s="320"/>
      <c r="AA64" s="320"/>
      <c r="AB64" s="320"/>
      <c r="AC64" s="320"/>
      <c r="AD64" s="319" t="s">
        <v>1309</v>
      </c>
      <c r="AE64" s="320"/>
      <c r="AF64" s="320"/>
      <c r="AG64" s="320"/>
      <c r="AH64" s="320"/>
      <c r="AI64" s="320"/>
      <c r="AJ64" s="319" t="s">
        <v>1310</v>
      </c>
      <c r="AK64" s="320"/>
      <c r="AL64" s="320"/>
      <c r="AM64" s="320"/>
      <c r="AN64" s="320"/>
      <c r="AO64" s="320"/>
    </row>
    <row r="67" spans="3:44" ht="17.25" customHeight="1">
      <c r="C67" s="327" t="s">
        <v>1311</v>
      </c>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27"/>
      <c r="AB67" s="327"/>
      <c r="AC67" s="327"/>
      <c r="AD67" s="327"/>
      <c r="AE67" s="327"/>
      <c r="AF67" s="327"/>
      <c r="AG67" s="327"/>
      <c r="AH67" s="327"/>
      <c r="AI67" s="327"/>
      <c r="AJ67" s="327"/>
      <c r="AK67" s="327"/>
      <c r="AL67" s="327"/>
      <c r="AM67" s="327"/>
      <c r="AN67" s="327"/>
      <c r="AO67" s="327"/>
      <c r="AP67" s="327"/>
      <c r="AQ67" s="327"/>
      <c r="AR67" s="327"/>
    </row>
    <row r="68" spans="3:44" ht="4.5" customHeight="1"/>
    <row r="69" spans="3:44" ht="33" customHeight="1">
      <c r="C69" s="302" t="s">
        <v>1312</v>
      </c>
      <c r="D69" s="302"/>
      <c r="E69" s="302"/>
      <c r="F69" s="302"/>
      <c r="G69" s="302"/>
      <c r="H69" s="302"/>
      <c r="I69" s="302" t="s">
        <v>1313</v>
      </c>
      <c r="J69" s="303"/>
      <c r="K69" s="303"/>
      <c r="L69" s="303"/>
      <c r="M69" s="303"/>
      <c r="N69" s="303" t="s">
        <v>1223</v>
      </c>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3"/>
      <c r="AO69" s="303"/>
      <c r="AP69" s="303"/>
      <c r="AQ69" s="303"/>
      <c r="AR69" s="303"/>
    </row>
    <row r="70" spans="3:44" ht="27.75" customHeight="1">
      <c r="C70" s="318" t="s">
        <v>1175</v>
      </c>
      <c r="D70" s="318"/>
      <c r="E70" s="318"/>
      <c r="F70" s="318"/>
      <c r="G70" s="318"/>
      <c r="H70" s="318"/>
      <c r="I70" s="308" t="s">
        <v>1314</v>
      </c>
      <c r="J70" s="308"/>
      <c r="K70" s="308"/>
      <c r="L70" s="308"/>
      <c r="M70" s="308"/>
      <c r="N70" s="311" t="s">
        <v>1315</v>
      </c>
      <c r="O70" s="311"/>
      <c r="P70" s="311"/>
      <c r="Q70" s="311"/>
      <c r="R70" s="311"/>
      <c r="S70" s="311"/>
      <c r="T70" s="311"/>
      <c r="U70" s="311"/>
      <c r="V70" s="311"/>
      <c r="W70" s="311"/>
      <c r="X70" s="311"/>
      <c r="Y70" s="311"/>
      <c r="Z70" s="311"/>
      <c r="AA70" s="311"/>
      <c r="AB70" s="311"/>
      <c r="AC70" s="311"/>
      <c r="AD70" s="311"/>
      <c r="AE70" s="311"/>
      <c r="AF70" s="311"/>
      <c r="AG70" s="311"/>
      <c r="AH70" s="311"/>
      <c r="AI70" s="311"/>
      <c r="AJ70" s="311"/>
      <c r="AK70" s="311"/>
      <c r="AL70" s="311"/>
      <c r="AM70" s="311"/>
      <c r="AN70" s="311"/>
      <c r="AO70" s="311"/>
      <c r="AP70" s="311"/>
      <c r="AQ70" s="311"/>
      <c r="AR70" s="311"/>
    </row>
    <row r="71" spans="3:44" ht="31.5" customHeight="1">
      <c r="C71" s="310" t="s">
        <v>1172</v>
      </c>
      <c r="D71" s="310"/>
      <c r="E71" s="310"/>
      <c r="F71" s="310"/>
      <c r="G71" s="310"/>
      <c r="H71" s="310"/>
      <c r="I71" s="308" t="s">
        <v>1316</v>
      </c>
      <c r="J71" s="308"/>
      <c r="K71" s="308"/>
      <c r="L71" s="308"/>
      <c r="M71" s="308"/>
      <c r="N71" s="324" t="s">
        <v>1317</v>
      </c>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c r="AO71" s="324"/>
      <c r="AP71" s="324"/>
      <c r="AQ71" s="324"/>
      <c r="AR71" s="324"/>
    </row>
    <row r="72" spans="3:44" ht="23.25" customHeight="1">
      <c r="C72" s="310" t="s">
        <v>1173</v>
      </c>
      <c r="D72" s="310"/>
      <c r="E72" s="310"/>
      <c r="F72" s="310"/>
      <c r="G72" s="310"/>
      <c r="H72" s="310"/>
      <c r="I72" s="308" t="s">
        <v>1318</v>
      </c>
      <c r="J72" s="308"/>
      <c r="K72" s="308"/>
      <c r="L72" s="308"/>
      <c r="M72" s="308"/>
      <c r="N72" s="311" t="s">
        <v>1319</v>
      </c>
      <c r="O72" s="311"/>
      <c r="P72" s="311"/>
      <c r="Q72" s="311"/>
      <c r="R72" s="311"/>
      <c r="S72" s="311"/>
      <c r="T72" s="311"/>
      <c r="U72" s="311"/>
      <c r="V72" s="311"/>
      <c r="W72" s="311"/>
      <c r="X72" s="311"/>
      <c r="Y72" s="311"/>
      <c r="Z72" s="311"/>
      <c r="AA72" s="311"/>
      <c r="AB72" s="311"/>
      <c r="AC72" s="311"/>
      <c r="AD72" s="311"/>
      <c r="AE72" s="311"/>
      <c r="AF72" s="311"/>
      <c r="AG72" s="311"/>
      <c r="AH72" s="311"/>
      <c r="AI72" s="311"/>
      <c r="AJ72" s="311"/>
      <c r="AK72" s="311"/>
      <c r="AL72" s="311"/>
      <c r="AM72" s="311"/>
      <c r="AN72" s="311"/>
      <c r="AO72" s="311"/>
      <c r="AP72" s="311"/>
      <c r="AQ72" s="311"/>
      <c r="AR72" s="311"/>
    </row>
    <row r="73" spans="3:44" ht="44.25" customHeight="1">
      <c r="C73" s="310" t="s">
        <v>1177</v>
      </c>
      <c r="D73" s="310"/>
      <c r="E73" s="310"/>
      <c r="F73" s="310"/>
      <c r="G73" s="310"/>
      <c r="H73" s="310"/>
      <c r="I73" s="307">
        <v>20</v>
      </c>
      <c r="J73" s="307"/>
      <c r="K73" s="307"/>
      <c r="L73" s="307"/>
      <c r="M73" s="307"/>
      <c r="N73" s="311" t="s">
        <v>1320</v>
      </c>
      <c r="O73" s="311"/>
      <c r="P73" s="311"/>
      <c r="Q73" s="311"/>
      <c r="R73" s="311"/>
      <c r="S73" s="311"/>
      <c r="T73" s="311"/>
      <c r="U73" s="311"/>
      <c r="V73" s="311"/>
      <c r="W73" s="311"/>
      <c r="X73" s="311"/>
      <c r="Y73" s="311"/>
      <c r="Z73" s="311"/>
      <c r="AA73" s="311"/>
      <c r="AB73" s="311"/>
      <c r="AC73" s="311"/>
      <c r="AD73" s="311"/>
      <c r="AE73" s="311"/>
      <c r="AF73" s="311"/>
      <c r="AG73" s="311"/>
      <c r="AH73" s="311"/>
      <c r="AI73" s="311"/>
      <c r="AJ73" s="311"/>
      <c r="AK73" s="311"/>
      <c r="AL73" s="311"/>
      <c r="AM73" s="311"/>
      <c r="AN73" s="311"/>
      <c r="AO73" s="311"/>
      <c r="AP73" s="311"/>
      <c r="AQ73" s="311"/>
      <c r="AR73" s="311"/>
    </row>
    <row r="74" spans="3:44" ht="12" customHeight="1"/>
    <row r="75" spans="3:44" ht="12" customHeight="1"/>
    <row r="76" spans="3:44" ht="17.25" customHeight="1">
      <c r="C76" s="309" t="s">
        <v>1321</v>
      </c>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c r="AJ76" s="309"/>
      <c r="AK76" s="309"/>
      <c r="AL76" s="309"/>
      <c r="AM76" s="309"/>
      <c r="AN76" s="309"/>
      <c r="AO76" s="309"/>
      <c r="AP76" s="309"/>
      <c r="AQ76" s="309"/>
      <c r="AR76" s="309"/>
    </row>
    <row r="77" spans="3:44" ht="4.5" customHeight="1"/>
    <row r="78" spans="3:44" ht="31.5" customHeight="1">
      <c r="N78" s="302" t="s">
        <v>1312</v>
      </c>
      <c r="O78" s="302"/>
      <c r="P78" s="302"/>
      <c r="Q78" s="302"/>
      <c r="R78" s="302"/>
      <c r="S78" s="302"/>
      <c r="T78" s="303" t="s">
        <v>1223</v>
      </c>
      <c r="U78" s="303"/>
      <c r="V78" s="303"/>
      <c r="W78" s="303"/>
      <c r="X78" s="303"/>
      <c r="Y78" s="303"/>
      <c r="Z78" s="303"/>
      <c r="AA78" s="303"/>
      <c r="AB78" s="303"/>
      <c r="AC78" s="303"/>
      <c r="AD78" s="303"/>
      <c r="AE78" s="303"/>
      <c r="AF78" s="303"/>
      <c r="AG78" s="303"/>
      <c r="AH78" s="303"/>
      <c r="AI78" s="303"/>
      <c r="AJ78" s="303"/>
      <c r="AK78" s="303"/>
      <c r="AL78" s="303"/>
    </row>
    <row r="79" spans="3:44" ht="16.5" customHeight="1">
      <c r="N79" s="318" t="s">
        <v>1175</v>
      </c>
      <c r="O79" s="318"/>
      <c r="P79" s="318"/>
      <c r="Q79" s="318"/>
      <c r="R79" s="318"/>
      <c r="S79" s="318"/>
      <c r="T79" s="315" t="s">
        <v>1176</v>
      </c>
      <c r="U79" s="315"/>
      <c r="V79" s="315"/>
      <c r="W79" s="315"/>
      <c r="X79" s="315"/>
      <c r="Y79" s="315"/>
      <c r="Z79" s="315"/>
      <c r="AA79" s="315"/>
      <c r="AB79" s="315"/>
      <c r="AC79" s="315"/>
      <c r="AD79" s="315"/>
      <c r="AE79" s="315"/>
      <c r="AF79" s="315"/>
      <c r="AG79" s="315"/>
      <c r="AH79" s="315"/>
      <c r="AI79" s="315"/>
      <c r="AJ79" s="315"/>
      <c r="AK79" s="315"/>
      <c r="AL79" s="315"/>
    </row>
    <row r="80" spans="3:44" ht="16.5" customHeight="1">
      <c r="N80" s="310" t="s">
        <v>1172</v>
      </c>
      <c r="O80" s="310"/>
      <c r="P80" s="310"/>
      <c r="Q80" s="310"/>
      <c r="R80" s="310"/>
      <c r="S80" s="310"/>
      <c r="T80" s="315" t="s">
        <v>1322</v>
      </c>
      <c r="U80" s="315"/>
      <c r="V80" s="315"/>
      <c r="W80" s="315"/>
      <c r="X80" s="315"/>
      <c r="Y80" s="315"/>
      <c r="Z80" s="315"/>
      <c r="AA80" s="315"/>
      <c r="AB80" s="315"/>
      <c r="AC80" s="315"/>
      <c r="AD80" s="315"/>
      <c r="AE80" s="315"/>
      <c r="AF80" s="315"/>
      <c r="AG80" s="315"/>
      <c r="AH80" s="315"/>
      <c r="AI80" s="315"/>
      <c r="AJ80" s="315"/>
      <c r="AK80" s="315"/>
      <c r="AL80" s="315"/>
    </row>
    <row r="81" spans="14:38" ht="16.5" customHeight="1">
      <c r="N81" s="310" t="s">
        <v>1173</v>
      </c>
      <c r="O81" s="310"/>
      <c r="P81" s="310"/>
      <c r="Q81" s="310"/>
      <c r="R81" s="310"/>
      <c r="S81" s="310"/>
      <c r="T81" s="315" t="s">
        <v>1174</v>
      </c>
      <c r="U81" s="315"/>
      <c r="V81" s="315"/>
      <c r="W81" s="315"/>
      <c r="X81" s="315"/>
      <c r="Y81" s="315"/>
      <c r="Z81" s="315"/>
      <c r="AA81" s="315"/>
      <c r="AB81" s="315"/>
      <c r="AC81" s="315"/>
      <c r="AD81" s="315"/>
      <c r="AE81" s="315"/>
      <c r="AF81" s="315"/>
      <c r="AG81" s="315"/>
      <c r="AH81" s="315"/>
      <c r="AI81" s="315"/>
      <c r="AJ81" s="315"/>
      <c r="AK81" s="315"/>
      <c r="AL81" s="315"/>
    </row>
    <row r="82" spans="14:38" ht="16.5" customHeight="1">
      <c r="N82" s="310" t="s">
        <v>1177</v>
      </c>
      <c r="O82" s="310"/>
      <c r="P82" s="310"/>
      <c r="Q82" s="310"/>
      <c r="R82" s="310"/>
      <c r="S82" s="310"/>
      <c r="T82" s="315" t="s">
        <v>1178</v>
      </c>
      <c r="U82" s="315"/>
      <c r="V82" s="315"/>
      <c r="W82" s="315"/>
      <c r="X82" s="315"/>
      <c r="Y82" s="315"/>
      <c r="Z82" s="315"/>
      <c r="AA82" s="315"/>
      <c r="AB82" s="315"/>
      <c r="AC82" s="315"/>
      <c r="AD82" s="315"/>
      <c r="AE82" s="315"/>
      <c r="AF82" s="315"/>
      <c r="AG82" s="315"/>
      <c r="AH82" s="315"/>
      <c r="AI82" s="315"/>
      <c r="AJ82" s="315"/>
      <c r="AK82" s="315"/>
      <c r="AL82" s="315"/>
    </row>
    <row r="83" spans="14:38" ht="12" customHeight="1"/>
    <row r="84" spans="14:38" ht="48" customHeight="1"/>
    <row r="85" spans="14:38" ht="12" customHeight="1"/>
    <row r="86" spans="14:38" ht="18.75" customHeight="1"/>
    <row r="87" spans="14:38" ht="17.25" customHeight="1"/>
    <row r="88" spans="14:38" ht="79.5" customHeight="1"/>
    <row r="89" spans="14:38" ht="72" customHeight="1"/>
    <row r="90" spans="14:38" ht="78" customHeight="1"/>
    <row r="91" spans="14:38" ht="69.75" customHeight="1"/>
    <row r="92" spans="14:38" ht="87.75" customHeight="1"/>
    <row r="93" spans="14:38" ht="52.5" customHeight="1"/>
    <row r="94" spans="14:38" ht="70.5" customHeight="1"/>
    <row r="95" spans="14:38" ht="31.5" customHeight="1"/>
    <row r="96" spans="14:38" ht="33" customHeight="1"/>
  </sheetData>
  <mergeCells count="162">
    <mergeCell ref="N72:AR72"/>
    <mergeCell ref="C73:H73"/>
    <mergeCell ref="I73:M73"/>
    <mergeCell ref="N73:AR73"/>
    <mergeCell ref="T78:AL78"/>
    <mergeCell ref="C72:H72"/>
    <mergeCell ref="I72:M72"/>
    <mergeCell ref="N82:S82"/>
    <mergeCell ref="T82:AL82"/>
    <mergeCell ref="N79:S79"/>
    <mergeCell ref="T79:AL79"/>
    <mergeCell ref="N80:S80"/>
    <mergeCell ref="C76:AR76"/>
    <mergeCell ref="N78:S78"/>
    <mergeCell ref="T80:AL80"/>
    <mergeCell ref="N81:S81"/>
    <mergeCell ref="T81:AL81"/>
    <mergeCell ref="C69:H69"/>
    <mergeCell ref="I69:M69"/>
    <mergeCell ref="N69:AR69"/>
    <mergeCell ref="M63:Q63"/>
    <mergeCell ref="R63:W63"/>
    <mergeCell ref="C70:H70"/>
    <mergeCell ref="I70:M70"/>
    <mergeCell ref="N70:AR70"/>
    <mergeCell ref="C71:H71"/>
    <mergeCell ref="I71:M71"/>
    <mergeCell ref="N71:AR71"/>
    <mergeCell ref="M64:Q64"/>
    <mergeCell ref="R64:W64"/>
    <mergeCell ref="X64:AC64"/>
    <mergeCell ref="AD64:AI64"/>
    <mergeCell ref="AJ64:AO64"/>
    <mergeCell ref="C67:AR67"/>
    <mergeCell ref="C61:L64"/>
    <mergeCell ref="M61:Q61"/>
    <mergeCell ref="R61:W61"/>
    <mergeCell ref="X61:AC61"/>
    <mergeCell ref="AD61:AI61"/>
    <mergeCell ref="AJ61:AO61"/>
    <mergeCell ref="M62:Q62"/>
    <mergeCell ref="R62:W62"/>
    <mergeCell ref="X62:AC62"/>
    <mergeCell ref="AD62:AI62"/>
    <mergeCell ref="AJ62:AO62"/>
    <mergeCell ref="X63:AC63"/>
    <mergeCell ref="AD63:AI63"/>
    <mergeCell ref="AJ63:AO63"/>
    <mergeCell ref="C53:H53"/>
    <mergeCell ref="I53:M53"/>
    <mergeCell ref="N53:AR53"/>
    <mergeCell ref="C54:AR54"/>
    <mergeCell ref="C56:AR56"/>
    <mergeCell ref="C57:AR57"/>
    <mergeCell ref="C59:Q60"/>
    <mergeCell ref="R59:AO59"/>
    <mergeCell ref="R60:W60"/>
    <mergeCell ref="X60:AC60"/>
    <mergeCell ref="AD60:AI60"/>
    <mergeCell ref="AJ60:AO60"/>
    <mergeCell ref="C50:H50"/>
    <mergeCell ref="I50:M50"/>
    <mergeCell ref="N50:AR50"/>
    <mergeCell ref="C51:H51"/>
    <mergeCell ref="I51:M51"/>
    <mergeCell ref="N51:AR51"/>
    <mergeCell ref="C52:H52"/>
    <mergeCell ref="I52:M52"/>
    <mergeCell ref="N52:AR52"/>
    <mergeCell ref="C43:H43"/>
    <mergeCell ref="I43:M43"/>
    <mergeCell ref="N43:AR43"/>
    <mergeCell ref="C44:H44"/>
    <mergeCell ref="I44:M44"/>
    <mergeCell ref="N44:AR44"/>
    <mergeCell ref="C46:AR46"/>
    <mergeCell ref="C47:AR47"/>
    <mergeCell ref="C49:H49"/>
    <mergeCell ref="I49:M49"/>
    <mergeCell ref="N49:AR49"/>
    <mergeCell ref="C37:AR37"/>
    <mergeCell ref="C38:AR38"/>
    <mergeCell ref="C40:H40"/>
    <mergeCell ref="I40:M40"/>
    <mergeCell ref="N40:AR40"/>
    <mergeCell ref="C41:H41"/>
    <mergeCell ref="I41:M41"/>
    <mergeCell ref="N41:AR41"/>
    <mergeCell ref="C42:H42"/>
    <mergeCell ref="I42:M42"/>
    <mergeCell ref="N42:AR42"/>
    <mergeCell ref="C33:L35"/>
    <mergeCell ref="M33:Q33"/>
    <mergeCell ref="R33:W33"/>
    <mergeCell ref="X33:AC33"/>
    <mergeCell ref="AD33:AI33"/>
    <mergeCell ref="AJ33:AO33"/>
    <mergeCell ref="M34:Q34"/>
    <mergeCell ref="R34:W34"/>
    <mergeCell ref="X34:AC34"/>
    <mergeCell ref="AD34:AI34"/>
    <mergeCell ref="AJ34:AO34"/>
    <mergeCell ref="M35:Q35"/>
    <mergeCell ref="R35:W35"/>
    <mergeCell ref="X35:AC35"/>
    <mergeCell ref="AD35:AI35"/>
    <mergeCell ref="AJ35:AO35"/>
    <mergeCell ref="C25:H25"/>
    <mergeCell ref="I25:M25"/>
    <mergeCell ref="N25:AR25"/>
    <mergeCell ref="C26:H26"/>
    <mergeCell ref="I26:M26"/>
    <mergeCell ref="N26:AR26"/>
    <mergeCell ref="C28:AR28"/>
    <mergeCell ref="C29:AR29"/>
    <mergeCell ref="C31:Q32"/>
    <mergeCell ref="R31:AO31"/>
    <mergeCell ref="R32:W32"/>
    <mergeCell ref="X32:AC32"/>
    <mergeCell ref="AD32:AI32"/>
    <mergeCell ref="AJ32:AO32"/>
    <mergeCell ref="C20:AR20"/>
    <mergeCell ref="C22:H22"/>
    <mergeCell ref="I22:M22"/>
    <mergeCell ref="N22:AR22"/>
    <mergeCell ref="C23:H23"/>
    <mergeCell ref="I23:M23"/>
    <mergeCell ref="N23:AR23"/>
    <mergeCell ref="C24:H24"/>
    <mergeCell ref="I24:M24"/>
    <mergeCell ref="N24:AR24"/>
    <mergeCell ref="C15:H15"/>
    <mergeCell ref="I15:M15"/>
    <mergeCell ref="N15:AR15"/>
    <mergeCell ref="C16:H16"/>
    <mergeCell ref="I16:M16"/>
    <mergeCell ref="N16:AR16"/>
    <mergeCell ref="C17:H17"/>
    <mergeCell ref="I17:M17"/>
    <mergeCell ref="N17:AR17"/>
    <mergeCell ref="C9:J9"/>
    <mergeCell ref="K9:U9"/>
    <mergeCell ref="V9:AF9"/>
    <mergeCell ref="AG9:AR9"/>
    <mergeCell ref="C11:AR11"/>
    <mergeCell ref="C13:H13"/>
    <mergeCell ref="I13:M13"/>
    <mergeCell ref="N13:AR13"/>
    <mergeCell ref="C14:H14"/>
    <mergeCell ref="I14:M14"/>
    <mergeCell ref="N14:AR14"/>
    <mergeCell ref="C2:AR2"/>
    <mergeCell ref="C4:AR4"/>
    <mergeCell ref="C5:AR5"/>
    <mergeCell ref="C7:J7"/>
    <mergeCell ref="K7:U7"/>
    <mergeCell ref="V7:AF7"/>
    <mergeCell ref="AG7:AR7"/>
    <mergeCell ref="C8:J8"/>
    <mergeCell ref="K8:U8"/>
    <mergeCell ref="V8:AF8"/>
    <mergeCell ref="AG8:AR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I147"/>
  <sheetViews>
    <sheetView zoomScale="40" zoomScaleNormal="40" workbookViewId="0">
      <selection activeCell="F1" sqref="F1"/>
    </sheetView>
  </sheetViews>
  <sheetFormatPr baseColWidth="10" defaultRowHeight="30.75"/>
  <cols>
    <col min="1" max="1" width="4.42578125" style="129" bestFit="1" customWidth="1"/>
    <col min="2" max="2" width="63.42578125" style="130" customWidth="1"/>
    <col min="3" max="3" width="8.42578125" style="131" bestFit="1" customWidth="1"/>
    <col min="4" max="4" width="62.28515625" style="131" bestFit="1" customWidth="1"/>
    <col min="5" max="5" width="11.5703125" style="131" bestFit="1" customWidth="1"/>
    <col min="6" max="6" width="90.140625" style="131" bestFit="1" customWidth="1"/>
    <col min="7" max="7" width="4.42578125" style="129" bestFit="1" customWidth="1"/>
    <col min="8" max="8" width="30.140625" style="132" bestFit="1" customWidth="1"/>
    <col min="9" max="9" width="3.140625" style="102" customWidth="1"/>
    <col min="10" max="16384" width="11.42578125" style="102"/>
  </cols>
  <sheetData>
    <row r="1" spans="1:9" ht="31.5" thickTop="1">
      <c r="A1" s="97"/>
      <c r="B1" s="98"/>
      <c r="C1" s="99"/>
      <c r="D1" s="99"/>
      <c r="E1" s="99"/>
      <c r="F1" s="99"/>
      <c r="G1" s="97"/>
      <c r="H1" s="100"/>
      <c r="I1" s="101"/>
    </row>
    <row r="2" spans="1:9">
      <c r="A2" s="328">
        <v>1</v>
      </c>
      <c r="B2" s="329" t="s">
        <v>236</v>
      </c>
      <c r="C2" s="103" t="s">
        <v>237</v>
      </c>
      <c r="D2" s="104" t="s">
        <v>238</v>
      </c>
      <c r="E2" s="103"/>
      <c r="F2" s="103"/>
      <c r="G2" s="105" t="s">
        <v>239</v>
      </c>
      <c r="H2" s="106" t="s">
        <v>240</v>
      </c>
      <c r="I2" s="107"/>
    </row>
    <row r="3" spans="1:9">
      <c r="A3" s="328"/>
      <c r="B3" s="329"/>
      <c r="C3" s="103"/>
      <c r="D3" s="103"/>
      <c r="E3" s="103"/>
      <c r="F3" s="103"/>
      <c r="G3" s="105"/>
      <c r="H3" s="108"/>
      <c r="I3" s="107"/>
    </row>
    <row r="4" spans="1:9">
      <c r="A4" s="328"/>
      <c r="B4" s="329"/>
      <c r="C4" s="103" t="s">
        <v>241</v>
      </c>
      <c r="D4" s="104" t="s">
        <v>242</v>
      </c>
      <c r="E4" s="103"/>
      <c r="F4" s="103"/>
      <c r="G4" s="105" t="s">
        <v>239</v>
      </c>
      <c r="H4" s="106" t="s">
        <v>243</v>
      </c>
      <c r="I4" s="107"/>
    </row>
    <row r="5" spans="1:9">
      <c r="A5" s="328"/>
      <c r="B5" s="329"/>
      <c r="C5" s="103"/>
      <c r="D5" s="103"/>
      <c r="E5" s="103"/>
      <c r="F5" s="103"/>
      <c r="G5" s="105"/>
      <c r="H5" s="108"/>
      <c r="I5" s="107"/>
    </row>
    <row r="6" spans="1:9">
      <c r="A6" s="328"/>
      <c r="B6" s="329"/>
      <c r="C6" s="103" t="s">
        <v>244</v>
      </c>
      <c r="D6" s="104" t="s">
        <v>245</v>
      </c>
      <c r="E6" s="103"/>
      <c r="F6" s="103"/>
      <c r="G6" s="105" t="s">
        <v>239</v>
      </c>
      <c r="H6" s="106" t="s">
        <v>246</v>
      </c>
      <c r="I6" s="107"/>
    </row>
    <row r="7" spans="1:9">
      <c r="A7" s="328"/>
      <c r="B7" s="329"/>
      <c r="C7" s="103"/>
      <c r="D7" s="103"/>
      <c r="E7" s="103"/>
      <c r="F7" s="103"/>
      <c r="G7" s="105"/>
      <c r="H7" s="108"/>
      <c r="I7" s="107"/>
    </row>
    <row r="8" spans="1:9">
      <c r="A8" s="328"/>
      <c r="B8" s="329"/>
      <c r="C8" s="103" t="s">
        <v>247</v>
      </c>
      <c r="D8" s="104" t="s">
        <v>248</v>
      </c>
      <c r="E8" s="103"/>
      <c r="F8" s="103"/>
      <c r="G8" s="105" t="s">
        <v>239</v>
      </c>
      <c r="H8" s="106" t="s">
        <v>249</v>
      </c>
      <c r="I8" s="107"/>
    </row>
    <row r="9" spans="1:9">
      <c r="A9" s="328"/>
      <c r="B9" s="329"/>
      <c r="C9" s="103"/>
      <c r="D9" s="103"/>
      <c r="E9" s="103"/>
      <c r="F9" s="103"/>
      <c r="G9" s="105"/>
      <c r="H9" s="108"/>
      <c r="I9" s="107"/>
    </row>
    <row r="10" spans="1:9">
      <c r="A10" s="328"/>
      <c r="B10" s="329"/>
      <c r="C10" s="103" t="s">
        <v>250</v>
      </c>
      <c r="D10" s="104" t="s">
        <v>251</v>
      </c>
      <c r="E10" s="103"/>
      <c r="F10" s="103"/>
      <c r="G10" s="105" t="s">
        <v>239</v>
      </c>
      <c r="H10" s="106" t="s">
        <v>252</v>
      </c>
      <c r="I10" s="107"/>
    </row>
    <row r="11" spans="1:9">
      <c r="A11" s="328"/>
      <c r="B11" s="329"/>
      <c r="C11" s="103"/>
      <c r="D11" s="103"/>
      <c r="E11" s="103"/>
      <c r="F11" s="103"/>
      <c r="G11" s="105"/>
      <c r="H11" s="108"/>
      <c r="I11" s="107"/>
    </row>
    <row r="12" spans="1:9">
      <c r="A12" s="328"/>
      <c r="B12" s="329"/>
      <c r="C12" s="103" t="s">
        <v>253</v>
      </c>
      <c r="D12" s="104" t="s">
        <v>254</v>
      </c>
      <c r="E12" s="103"/>
      <c r="F12" s="103"/>
      <c r="G12" s="105" t="s">
        <v>239</v>
      </c>
      <c r="H12" s="106" t="s">
        <v>255</v>
      </c>
      <c r="I12" s="107"/>
    </row>
    <row r="13" spans="1:9">
      <c r="A13" s="328"/>
      <c r="B13" s="329"/>
      <c r="C13" s="103"/>
      <c r="D13" s="103"/>
      <c r="E13" s="103"/>
      <c r="F13" s="103"/>
      <c r="G13" s="105"/>
      <c r="H13" s="108"/>
      <c r="I13" s="107"/>
    </row>
    <row r="14" spans="1:9">
      <c r="A14" s="328"/>
      <c r="B14" s="329"/>
      <c r="C14" s="103" t="s">
        <v>256</v>
      </c>
      <c r="D14" s="104" t="s">
        <v>257</v>
      </c>
      <c r="E14" s="103"/>
      <c r="F14" s="103"/>
      <c r="G14" s="105" t="s">
        <v>239</v>
      </c>
      <c r="H14" s="106" t="s">
        <v>258</v>
      </c>
      <c r="I14" s="107"/>
    </row>
    <row r="15" spans="1:9">
      <c r="A15" s="328"/>
      <c r="B15" s="329"/>
      <c r="C15" s="103"/>
      <c r="D15" s="103"/>
      <c r="E15" s="103"/>
      <c r="F15" s="103"/>
      <c r="G15" s="105"/>
      <c r="H15" s="108"/>
      <c r="I15" s="107"/>
    </row>
    <row r="16" spans="1:9">
      <c r="A16" s="328"/>
      <c r="B16" s="329"/>
      <c r="C16" s="103" t="s">
        <v>259</v>
      </c>
      <c r="D16" s="104" t="s">
        <v>260</v>
      </c>
      <c r="E16" s="103"/>
      <c r="F16" s="103"/>
      <c r="G16" s="105" t="s">
        <v>239</v>
      </c>
      <c r="H16" s="106" t="s">
        <v>261</v>
      </c>
      <c r="I16" s="107"/>
    </row>
    <row r="17" spans="1:9" ht="31.5" thickBot="1">
      <c r="A17" s="109"/>
      <c r="B17" s="110"/>
      <c r="C17" s="111"/>
      <c r="D17" s="111"/>
      <c r="E17" s="111"/>
      <c r="F17" s="111"/>
      <c r="G17" s="109"/>
      <c r="H17" s="112"/>
      <c r="I17" s="107"/>
    </row>
    <row r="18" spans="1:9" ht="31.5" thickTop="1">
      <c r="A18" s="113"/>
      <c r="B18" s="114"/>
      <c r="C18" s="115"/>
      <c r="D18" s="115"/>
      <c r="E18" s="115"/>
      <c r="F18" s="115"/>
      <c r="G18" s="113"/>
      <c r="H18" s="116"/>
      <c r="I18" s="117"/>
    </row>
    <row r="19" spans="1:9" ht="40.5">
      <c r="A19" s="334">
        <v>2</v>
      </c>
      <c r="B19" s="329" t="s">
        <v>262</v>
      </c>
      <c r="C19" s="332" t="s">
        <v>263</v>
      </c>
      <c r="D19" s="331" t="s">
        <v>264</v>
      </c>
      <c r="E19" s="115" t="s">
        <v>265</v>
      </c>
      <c r="F19" s="104" t="s">
        <v>266</v>
      </c>
      <c r="G19" s="113" t="s">
        <v>239</v>
      </c>
      <c r="H19" s="106" t="s">
        <v>267</v>
      </c>
      <c r="I19" s="118"/>
    </row>
    <row r="20" spans="1:9" ht="40.5">
      <c r="A20" s="334"/>
      <c r="B20" s="329"/>
      <c r="C20" s="332"/>
      <c r="D20" s="331"/>
      <c r="E20" s="115" t="s">
        <v>268</v>
      </c>
      <c r="F20" s="104" t="s">
        <v>269</v>
      </c>
      <c r="G20" s="113" t="s">
        <v>239</v>
      </c>
      <c r="H20" s="106" t="s">
        <v>270</v>
      </c>
      <c r="I20" s="118"/>
    </row>
    <row r="21" spans="1:9" ht="40.5">
      <c r="A21" s="334"/>
      <c r="B21" s="329"/>
      <c r="C21" s="332"/>
      <c r="D21" s="331"/>
      <c r="E21" s="115" t="s">
        <v>271</v>
      </c>
      <c r="F21" s="104" t="s">
        <v>272</v>
      </c>
      <c r="G21" s="113" t="s">
        <v>239</v>
      </c>
      <c r="H21" s="106" t="s">
        <v>273</v>
      </c>
      <c r="I21" s="118"/>
    </row>
    <row r="22" spans="1:9" ht="40.5">
      <c r="A22" s="334"/>
      <c r="B22" s="329"/>
      <c r="C22" s="332"/>
      <c r="D22" s="331"/>
      <c r="E22" s="115" t="s">
        <v>274</v>
      </c>
      <c r="F22" s="104" t="s">
        <v>275</v>
      </c>
      <c r="G22" s="113" t="s">
        <v>239</v>
      </c>
      <c r="H22" s="106" t="s">
        <v>276</v>
      </c>
      <c r="I22" s="118"/>
    </row>
    <row r="23" spans="1:9">
      <c r="A23" s="334"/>
      <c r="B23" s="329"/>
      <c r="C23" s="115"/>
      <c r="D23" s="115"/>
      <c r="E23" s="115"/>
      <c r="F23" s="115"/>
      <c r="G23" s="113"/>
      <c r="H23" s="116"/>
      <c r="I23" s="118"/>
    </row>
    <row r="24" spans="1:9" ht="40.5">
      <c r="A24" s="334"/>
      <c r="B24" s="329"/>
      <c r="C24" s="332" t="s">
        <v>277</v>
      </c>
      <c r="D24" s="331" t="s">
        <v>278</v>
      </c>
      <c r="E24" s="115" t="s">
        <v>279</v>
      </c>
      <c r="F24" s="104" t="s">
        <v>280</v>
      </c>
      <c r="G24" s="113" t="s">
        <v>239</v>
      </c>
      <c r="H24" s="106" t="s">
        <v>281</v>
      </c>
      <c r="I24" s="118"/>
    </row>
    <row r="25" spans="1:9" ht="40.5">
      <c r="A25" s="334"/>
      <c r="B25" s="329"/>
      <c r="C25" s="332"/>
      <c r="D25" s="331"/>
      <c r="E25" s="115" t="s">
        <v>282</v>
      </c>
      <c r="F25" s="104" t="s">
        <v>283</v>
      </c>
      <c r="G25" s="113" t="s">
        <v>239</v>
      </c>
      <c r="H25" s="106" t="s">
        <v>284</v>
      </c>
      <c r="I25" s="118"/>
    </row>
    <row r="26" spans="1:9" ht="40.5">
      <c r="A26" s="334"/>
      <c r="B26" s="329"/>
      <c r="C26" s="332"/>
      <c r="D26" s="331"/>
      <c r="E26" s="115" t="s">
        <v>285</v>
      </c>
      <c r="F26" s="104" t="s">
        <v>275</v>
      </c>
      <c r="G26" s="113" t="s">
        <v>239</v>
      </c>
      <c r="H26" s="106" t="s">
        <v>286</v>
      </c>
      <c r="I26" s="118"/>
    </row>
    <row r="27" spans="1:9">
      <c r="A27" s="334"/>
      <c r="B27" s="329"/>
      <c r="C27" s="115"/>
      <c r="D27" s="115"/>
      <c r="E27" s="115"/>
      <c r="F27" s="115"/>
      <c r="G27" s="113"/>
      <c r="H27" s="116"/>
      <c r="I27" s="118"/>
    </row>
    <row r="28" spans="1:9" ht="40.5">
      <c r="A28" s="334"/>
      <c r="B28" s="329"/>
      <c r="C28" s="332" t="s">
        <v>287</v>
      </c>
      <c r="D28" s="331" t="s">
        <v>288</v>
      </c>
      <c r="E28" s="115" t="s">
        <v>289</v>
      </c>
      <c r="F28" s="104" t="s">
        <v>290</v>
      </c>
      <c r="G28" s="113" t="s">
        <v>239</v>
      </c>
      <c r="H28" s="106" t="s">
        <v>291</v>
      </c>
      <c r="I28" s="118"/>
    </row>
    <row r="29" spans="1:9" ht="40.5">
      <c r="A29" s="334"/>
      <c r="B29" s="329"/>
      <c r="C29" s="332"/>
      <c r="D29" s="331"/>
      <c r="E29" s="115" t="s">
        <v>292</v>
      </c>
      <c r="F29" s="104" t="s">
        <v>293</v>
      </c>
      <c r="G29" s="113" t="s">
        <v>239</v>
      </c>
      <c r="H29" s="106" t="s">
        <v>294</v>
      </c>
      <c r="I29" s="118"/>
    </row>
    <row r="30" spans="1:9" ht="40.5">
      <c r="A30" s="334"/>
      <c r="B30" s="329"/>
      <c r="C30" s="332"/>
      <c r="D30" s="331"/>
      <c r="E30" s="115" t="s">
        <v>295</v>
      </c>
      <c r="F30" s="104" t="s">
        <v>275</v>
      </c>
      <c r="G30" s="113" t="s">
        <v>239</v>
      </c>
      <c r="H30" s="106" t="s">
        <v>296</v>
      </c>
      <c r="I30" s="118"/>
    </row>
    <row r="31" spans="1:9">
      <c r="A31" s="334"/>
      <c r="B31" s="329"/>
      <c r="C31" s="115"/>
      <c r="D31" s="115"/>
      <c r="E31" s="115"/>
      <c r="F31" s="115"/>
      <c r="G31" s="113"/>
      <c r="H31" s="116"/>
      <c r="I31" s="118"/>
    </row>
    <row r="32" spans="1:9" ht="40.5">
      <c r="A32" s="334"/>
      <c r="B32" s="329"/>
      <c r="C32" s="332" t="s">
        <v>297</v>
      </c>
      <c r="D32" s="331" t="s">
        <v>298</v>
      </c>
      <c r="E32" s="115" t="s">
        <v>299</v>
      </c>
      <c r="F32" s="104" t="s">
        <v>300</v>
      </c>
      <c r="G32" s="113" t="s">
        <v>239</v>
      </c>
      <c r="H32" s="106" t="s">
        <v>301</v>
      </c>
      <c r="I32" s="118"/>
    </row>
    <row r="33" spans="1:9" ht="40.5">
      <c r="A33" s="334"/>
      <c r="B33" s="329"/>
      <c r="C33" s="332"/>
      <c r="D33" s="331"/>
      <c r="E33" s="115" t="s">
        <v>302</v>
      </c>
      <c r="F33" s="104" t="s">
        <v>303</v>
      </c>
      <c r="G33" s="113" t="s">
        <v>239</v>
      </c>
      <c r="H33" s="106" t="s">
        <v>304</v>
      </c>
      <c r="I33" s="118"/>
    </row>
    <row r="34" spans="1:9" ht="40.5">
      <c r="A34" s="334"/>
      <c r="B34" s="329"/>
      <c r="C34" s="332"/>
      <c r="D34" s="331"/>
      <c r="E34" s="115" t="s">
        <v>305</v>
      </c>
      <c r="F34" s="104" t="s">
        <v>306</v>
      </c>
      <c r="G34" s="113" t="s">
        <v>239</v>
      </c>
      <c r="H34" s="106" t="s">
        <v>307</v>
      </c>
      <c r="I34" s="118"/>
    </row>
    <row r="35" spans="1:9">
      <c r="A35" s="334"/>
      <c r="B35" s="329"/>
      <c r="C35" s="115"/>
      <c r="D35" s="115"/>
      <c r="E35" s="115"/>
      <c r="F35" s="115"/>
      <c r="G35" s="113"/>
      <c r="H35" s="116"/>
      <c r="I35" s="118"/>
    </row>
    <row r="36" spans="1:9" ht="40.5">
      <c r="A36" s="334"/>
      <c r="B36" s="329"/>
      <c r="C36" s="332" t="s">
        <v>308</v>
      </c>
      <c r="D36" s="331" t="s">
        <v>309</v>
      </c>
      <c r="E36" s="115" t="s">
        <v>310</v>
      </c>
      <c r="F36" s="104" t="s">
        <v>311</v>
      </c>
      <c r="G36" s="113" t="s">
        <v>239</v>
      </c>
      <c r="H36" s="106" t="s">
        <v>312</v>
      </c>
      <c r="I36" s="118"/>
    </row>
    <row r="37" spans="1:9" ht="40.5">
      <c r="A37" s="334"/>
      <c r="B37" s="329"/>
      <c r="C37" s="332"/>
      <c r="D37" s="331"/>
      <c r="E37" s="115" t="s">
        <v>313</v>
      </c>
      <c r="F37" s="104" t="s">
        <v>314</v>
      </c>
      <c r="G37" s="113" t="s">
        <v>239</v>
      </c>
      <c r="H37" s="106" t="s">
        <v>315</v>
      </c>
      <c r="I37" s="118"/>
    </row>
    <row r="38" spans="1:9" ht="40.5">
      <c r="A38" s="334"/>
      <c r="B38" s="329"/>
      <c r="C38" s="332"/>
      <c r="D38" s="331"/>
      <c r="E38" s="115" t="s">
        <v>316</v>
      </c>
      <c r="F38" s="104" t="s">
        <v>275</v>
      </c>
      <c r="G38" s="113" t="s">
        <v>239</v>
      </c>
      <c r="H38" s="106" t="s">
        <v>317</v>
      </c>
      <c r="I38" s="118"/>
    </row>
    <row r="39" spans="1:9">
      <c r="A39" s="334"/>
      <c r="B39" s="329"/>
      <c r="C39" s="115"/>
      <c r="D39" s="115"/>
      <c r="E39" s="115"/>
      <c r="F39" s="115"/>
      <c r="G39" s="113"/>
      <c r="H39" s="116"/>
      <c r="I39" s="118"/>
    </row>
    <row r="40" spans="1:9" ht="40.5">
      <c r="A40" s="334"/>
      <c r="B40" s="329"/>
      <c r="C40" s="332" t="s">
        <v>318</v>
      </c>
      <c r="D40" s="331" t="s">
        <v>319</v>
      </c>
      <c r="E40" s="115" t="s">
        <v>320</v>
      </c>
      <c r="F40" s="104" t="s">
        <v>321</v>
      </c>
      <c r="G40" s="113" t="s">
        <v>239</v>
      </c>
      <c r="H40" s="106" t="s">
        <v>322</v>
      </c>
      <c r="I40" s="118"/>
    </row>
    <row r="41" spans="1:9" ht="40.5">
      <c r="A41" s="334"/>
      <c r="B41" s="329"/>
      <c r="C41" s="332"/>
      <c r="D41" s="331"/>
      <c r="E41" s="115" t="s">
        <v>323</v>
      </c>
      <c r="F41" s="104" t="s">
        <v>324</v>
      </c>
      <c r="G41" s="113" t="s">
        <v>239</v>
      </c>
      <c r="H41" s="106" t="s">
        <v>325</v>
      </c>
      <c r="I41" s="118"/>
    </row>
    <row r="42" spans="1:9" ht="40.5">
      <c r="A42" s="334"/>
      <c r="B42" s="329"/>
      <c r="C42" s="332"/>
      <c r="D42" s="331"/>
      <c r="E42" s="115" t="s">
        <v>326</v>
      </c>
      <c r="F42" s="104" t="s">
        <v>327</v>
      </c>
      <c r="G42" s="113" t="s">
        <v>239</v>
      </c>
      <c r="H42" s="106" t="s">
        <v>328</v>
      </c>
      <c r="I42" s="118"/>
    </row>
    <row r="43" spans="1:9" ht="40.5">
      <c r="A43" s="334"/>
      <c r="B43" s="329"/>
      <c r="C43" s="332"/>
      <c r="D43" s="331"/>
      <c r="E43" s="115" t="s">
        <v>329</v>
      </c>
      <c r="F43" s="104" t="s">
        <v>330</v>
      </c>
      <c r="G43" s="113" t="s">
        <v>239</v>
      </c>
      <c r="H43" s="106" t="s">
        <v>331</v>
      </c>
      <c r="I43" s="118"/>
    </row>
    <row r="44" spans="1:9" ht="40.5">
      <c r="A44" s="334"/>
      <c r="B44" s="329"/>
      <c r="C44" s="332"/>
      <c r="D44" s="331"/>
      <c r="E44" s="115" t="s">
        <v>332</v>
      </c>
      <c r="F44" s="104" t="s">
        <v>275</v>
      </c>
      <c r="G44" s="113" t="s">
        <v>239</v>
      </c>
      <c r="H44" s="106" t="s">
        <v>333</v>
      </c>
      <c r="I44" s="118"/>
    </row>
    <row r="45" spans="1:9">
      <c r="A45" s="334"/>
      <c r="B45" s="329"/>
      <c r="C45" s="115"/>
      <c r="D45" s="115"/>
      <c r="E45" s="115"/>
      <c r="F45" s="115"/>
      <c r="G45" s="113"/>
      <c r="H45" s="116"/>
      <c r="I45" s="118"/>
    </row>
    <row r="46" spans="1:9" ht="40.5">
      <c r="A46" s="334"/>
      <c r="B46" s="329"/>
      <c r="C46" s="332" t="s">
        <v>334</v>
      </c>
      <c r="D46" s="331" t="s">
        <v>335</v>
      </c>
      <c r="E46" s="115" t="s">
        <v>336</v>
      </c>
      <c r="F46" s="104" t="s">
        <v>337</v>
      </c>
      <c r="G46" s="113" t="s">
        <v>239</v>
      </c>
      <c r="H46" s="106" t="s">
        <v>338</v>
      </c>
      <c r="I46" s="118"/>
    </row>
    <row r="47" spans="1:9" ht="40.5">
      <c r="A47" s="334"/>
      <c r="B47" s="329"/>
      <c r="C47" s="332"/>
      <c r="D47" s="331"/>
      <c r="E47" s="115" t="s">
        <v>339</v>
      </c>
      <c r="F47" s="104" t="s">
        <v>340</v>
      </c>
      <c r="G47" s="113" t="s">
        <v>239</v>
      </c>
      <c r="H47" s="106" t="s">
        <v>341</v>
      </c>
      <c r="I47" s="118"/>
    </row>
    <row r="48" spans="1:9" ht="40.5">
      <c r="A48" s="334"/>
      <c r="B48" s="329"/>
      <c r="C48" s="332"/>
      <c r="D48" s="331"/>
      <c r="E48" s="115" t="s">
        <v>342</v>
      </c>
      <c r="F48" s="104" t="s">
        <v>343</v>
      </c>
      <c r="G48" s="113" t="s">
        <v>239</v>
      </c>
      <c r="H48" s="106" t="s">
        <v>344</v>
      </c>
      <c r="I48" s="118"/>
    </row>
    <row r="49" spans="1:9" ht="40.5">
      <c r="A49" s="334"/>
      <c r="B49" s="329"/>
      <c r="C49" s="332"/>
      <c r="D49" s="331"/>
      <c r="E49" s="115" t="s">
        <v>345</v>
      </c>
      <c r="F49" s="104" t="s">
        <v>346</v>
      </c>
      <c r="G49" s="113" t="s">
        <v>239</v>
      </c>
      <c r="H49" s="106" t="s">
        <v>347</v>
      </c>
      <c r="I49" s="118"/>
    </row>
    <row r="50" spans="1:9" ht="40.5">
      <c r="A50" s="334"/>
      <c r="B50" s="329"/>
      <c r="C50" s="332"/>
      <c r="D50" s="331"/>
      <c r="E50" s="115" t="s">
        <v>348</v>
      </c>
      <c r="F50" s="104" t="s">
        <v>349</v>
      </c>
      <c r="G50" s="113" t="s">
        <v>239</v>
      </c>
      <c r="H50" s="106" t="s">
        <v>350</v>
      </c>
      <c r="I50" s="118"/>
    </row>
    <row r="51" spans="1:9" ht="40.5">
      <c r="A51" s="334"/>
      <c r="B51" s="329"/>
      <c r="C51" s="332"/>
      <c r="D51" s="331"/>
      <c r="E51" s="115" t="s">
        <v>351</v>
      </c>
      <c r="F51" s="104" t="s">
        <v>352</v>
      </c>
      <c r="G51" s="113" t="s">
        <v>239</v>
      </c>
      <c r="H51" s="106" t="s">
        <v>353</v>
      </c>
      <c r="I51" s="118"/>
    </row>
    <row r="52" spans="1:9" ht="31.5" thickBot="1">
      <c r="A52" s="119"/>
      <c r="B52" s="120"/>
      <c r="C52" s="121"/>
      <c r="D52" s="121"/>
      <c r="E52" s="121"/>
      <c r="F52" s="121"/>
      <c r="G52" s="119"/>
      <c r="H52" s="122"/>
      <c r="I52" s="118"/>
    </row>
    <row r="53" spans="1:9" ht="31.5" thickTop="1">
      <c r="A53" s="97"/>
      <c r="B53" s="123"/>
      <c r="C53" s="103"/>
      <c r="D53" s="103"/>
      <c r="E53" s="103"/>
      <c r="F53" s="103"/>
      <c r="G53" s="105"/>
      <c r="H53" s="108"/>
      <c r="I53" s="124"/>
    </row>
    <row r="54" spans="1:9" ht="40.5">
      <c r="A54" s="328">
        <v>3</v>
      </c>
      <c r="B54" s="329" t="s">
        <v>354</v>
      </c>
      <c r="C54" s="330" t="s">
        <v>355</v>
      </c>
      <c r="D54" s="331" t="s">
        <v>356</v>
      </c>
      <c r="E54" s="103" t="s">
        <v>357</v>
      </c>
      <c r="F54" s="104" t="s">
        <v>358</v>
      </c>
      <c r="G54" s="105" t="s">
        <v>239</v>
      </c>
      <c r="H54" s="106" t="s">
        <v>359</v>
      </c>
      <c r="I54" s="107"/>
    </row>
    <row r="55" spans="1:9" ht="40.5">
      <c r="A55" s="328"/>
      <c r="B55" s="329"/>
      <c r="C55" s="330"/>
      <c r="D55" s="331"/>
      <c r="E55" s="103" t="s">
        <v>360</v>
      </c>
      <c r="F55" s="104" t="s">
        <v>361</v>
      </c>
      <c r="G55" s="105" t="s">
        <v>239</v>
      </c>
      <c r="H55" s="106" t="s">
        <v>362</v>
      </c>
      <c r="I55" s="107"/>
    </row>
    <row r="56" spans="1:9" ht="40.5">
      <c r="A56" s="328"/>
      <c r="B56" s="329"/>
      <c r="C56" s="330"/>
      <c r="D56" s="331"/>
      <c r="E56" s="103" t="s">
        <v>363</v>
      </c>
      <c r="F56" s="104" t="s">
        <v>275</v>
      </c>
      <c r="G56" s="105" t="s">
        <v>239</v>
      </c>
      <c r="H56" s="106" t="s">
        <v>364</v>
      </c>
      <c r="I56" s="107"/>
    </row>
    <row r="57" spans="1:9">
      <c r="A57" s="328"/>
      <c r="B57" s="329"/>
      <c r="C57" s="103"/>
      <c r="D57" s="103"/>
      <c r="E57" s="103"/>
      <c r="F57" s="103"/>
      <c r="G57" s="105"/>
      <c r="H57" s="108"/>
      <c r="I57" s="107"/>
    </row>
    <row r="58" spans="1:9">
      <c r="A58" s="328"/>
      <c r="B58" s="329"/>
      <c r="C58" s="103" t="s">
        <v>365</v>
      </c>
      <c r="D58" s="104" t="s">
        <v>366</v>
      </c>
      <c r="E58" s="103"/>
      <c r="F58" s="103"/>
      <c r="G58" s="105" t="s">
        <v>239</v>
      </c>
      <c r="H58" s="106" t="s">
        <v>367</v>
      </c>
      <c r="I58" s="107"/>
    </row>
    <row r="59" spans="1:9">
      <c r="A59" s="328"/>
      <c r="B59" s="329"/>
      <c r="C59" s="103"/>
      <c r="D59" s="103"/>
      <c r="E59" s="103"/>
      <c r="F59" s="103"/>
      <c r="G59" s="105"/>
      <c r="H59" s="108"/>
      <c r="I59" s="107"/>
    </row>
    <row r="60" spans="1:9" ht="40.5">
      <c r="A60" s="328"/>
      <c r="B60" s="329"/>
      <c r="C60" s="330" t="s">
        <v>368</v>
      </c>
      <c r="D60" s="331" t="s">
        <v>369</v>
      </c>
      <c r="E60" s="103" t="s">
        <v>370</v>
      </c>
      <c r="F60" s="104" t="s">
        <v>371</v>
      </c>
      <c r="G60" s="105" t="s">
        <v>239</v>
      </c>
      <c r="H60" s="106" t="s">
        <v>372</v>
      </c>
      <c r="I60" s="107"/>
    </row>
    <row r="61" spans="1:9" ht="40.5">
      <c r="A61" s="328"/>
      <c r="B61" s="329"/>
      <c r="C61" s="330"/>
      <c r="D61" s="331"/>
      <c r="E61" s="103" t="s">
        <v>373</v>
      </c>
      <c r="F61" s="104" t="s">
        <v>374</v>
      </c>
      <c r="G61" s="105" t="s">
        <v>239</v>
      </c>
      <c r="H61" s="106" t="s">
        <v>375</v>
      </c>
      <c r="I61" s="107"/>
    </row>
    <row r="62" spans="1:9" ht="40.5">
      <c r="A62" s="328"/>
      <c r="B62" s="329"/>
      <c r="C62" s="330"/>
      <c r="D62" s="331"/>
      <c r="E62" s="103" t="s">
        <v>376</v>
      </c>
      <c r="F62" s="104" t="s">
        <v>275</v>
      </c>
      <c r="G62" s="105" t="s">
        <v>239</v>
      </c>
      <c r="H62" s="106" t="s">
        <v>377</v>
      </c>
      <c r="I62" s="107"/>
    </row>
    <row r="63" spans="1:9">
      <c r="A63" s="328"/>
      <c r="B63" s="329"/>
      <c r="C63" s="103"/>
      <c r="D63" s="103"/>
      <c r="E63" s="103"/>
      <c r="F63" s="103"/>
      <c r="G63" s="105"/>
      <c r="H63" s="108"/>
      <c r="I63" s="107"/>
    </row>
    <row r="64" spans="1:9">
      <c r="A64" s="328"/>
      <c r="B64" s="329"/>
      <c r="C64" s="103" t="s">
        <v>378</v>
      </c>
      <c r="D64" s="104" t="s">
        <v>379</v>
      </c>
      <c r="E64" s="103"/>
      <c r="F64" s="103"/>
      <c r="G64" s="105" t="s">
        <v>239</v>
      </c>
      <c r="H64" s="106" t="s">
        <v>380</v>
      </c>
      <c r="I64" s="107"/>
    </row>
    <row r="65" spans="1:9">
      <c r="A65" s="328"/>
      <c r="B65" s="329"/>
      <c r="C65" s="103"/>
      <c r="D65" s="103"/>
      <c r="E65" s="103"/>
      <c r="F65" s="103"/>
      <c r="G65" s="105"/>
      <c r="H65" s="108"/>
      <c r="I65" s="107"/>
    </row>
    <row r="66" spans="1:9" ht="40.5">
      <c r="A66" s="328"/>
      <c r="B66" s="329"/>
      <c r="C66" s="330" t="s">
        <v>381</v>
      </c>
      <c r="D66" s="331" t="s">
        <v>382</v>
      </c>
      <c r="E66" s="103" t="s">
        <v>383</v>
      </c>
      <c r="F66" s="104" t="s">
        <v>384</v>
      </c>
      <c r="G66" s="105" t="s">
        <v>239</v>
      </c>
      <c r="H66" s="106" t="s">
        <v>385</v>
      </c>
      <c r="I66" s="107"/>
    </row>
    <row r="67" spans="1:9" ht="40.5">
      <c r="A67" s="328"/>
      <c r="B67" s="329"/>
      <c r="C67" s="330"/>
      <c r="D67" s="331"/>
      <c r="E67" s="103" t="s">
        <v>386</v>
      </c>
      <c r="F67" s="104" t="s">
        <v>387</v>
      </c>
      <c r="G67" s="105" t="s">
        <v>239</v>
      </c>
      <c r="H67" s="106" t="s">
        <v>388</v>
      </c>
      <c r="I67" s="107"/>
    </row>
    <row r="68" spans="1:9" ht="40.5">
      <c r="A68" s="328"/>
      <c r="B68" s="329"/>
      <c r="C68" s="330"/>
      <c r="D68" s="331"/>
      <c r="E68" s="103" t="s">
        <v>389</v>
      </c>
      <c r="F68" s="104" t="s">
        <v>275</v>
      </c>
      <c r="G68" s="105" t="s">
        <v>239</v>
      </c>
      <c r="H68" s="106" t="s">
        <v>390</v>
      </c>
      <c r="I68" s="107"/>
    </row>
    <row r="69" spans="1:9">
      <c r="A69" s="328"/>
      <c r="B69" s="329"/>
      <c r="C69" s="103"/>
      <c r="D69" s="103"/>
      <c r="E69" s="103"/>
      <c r="F69" s="103"/>
      <c r="G69" s="105"/>
      <c r="H69" s="108"/>
      <c r="I69" s="107"/>
    </row>
    <row r="70" spans="1:9">
      <c r="A70" s="328"/>
      <c r="B70" s="329"/>
      <c r="C70" s="103" t="s">
        <v>391</v>
      </c>
      <c r="D70" s="104" t="s">
        <v>392</v>
      </c>
      <c r="E70" s="103"/>
      <c r="F70" s="103"/>
      <c r="G70" s="105" t="s">
        <v>239</v>
      </c>
      <c r="H70" s="106" t="s">
        <v>393</v>
      </c>
      <c r="I70" s="107"/>
    </row>
    <row r="71" spans="1:9" ht="31.5" thickBot="1">
      <c r="A71" s="109"/>
      <c r="B71" s="110"/>
      <c r="C71" s="111"/>
      <c r="D71" s="111"/>
      <c r="E71" s="111"/>
      <c r="F71" s="111"/>
      <c r="G71" s="109"/>
      <c r="H71" s="112"/>
      <c r="I71" s="125"/>
    </row>
    <row r="72" spans="1:9" ht="31.5" thickTop="1">
      <c r="A72" s="113"/>
      <c r="B72" s="114"/>
      <c r="C72" s="115"/>
      <c r="D72" s="115"/>
      <c r="E72" s="115"/>
      <c r="F72" s="115"/>
      <c r="G72" s="113"/>
      <c r="H72" s="116"/>
      <c r="I72" s="118"/>
    </row>
    <row r="73" spans="1:9">
      <c r="A73" s="113">
        <v>4</v>
      </c>
      <c r="B73" s="126" t="s">
        <v>394</v>
      </c>
      <c r="C73" s="115"/>
      <c r="D73" s="104" t="s">
        <v>395</v>
      </c>
      <c r="E73" s="115"/>
      <c r="F73" s="115"/>
      <c r="G73" s="113"/>
      <c r="H73" s="116"/>
      <c r="I73" s="118"/>
    </row>
    <row r="74" spans="1:9" ht="31.5" thickBot="1">
      <c r="A74" s="119"/>
      <c r="B74" s="120"/>
      <c r="C74" s="121"/>
      <c r="D74" s="121"/>
      <c r="E74" s="121"/>
      <c r="F74" s="121"/>
      <c r="G74" s="119"/>
      <c r="H74" s="127"/>
      <c r="I74" s="128"/>
    </row>
    <row r="75" spans="1:9" ht="31.5" thickTop="1">
      <c r="A75" s="97"/>
      <c r="B75" s="123"/>
      <c r="C75" s="103"/>
      <c r="D75" s="103"/>
      <c r="E75" s="103"/>
      <c r="F75" s="103"/>
      <c r="G75" s="105"/>
      <c r="H75" s="108"/>
      <c r="I75" s="107"/>
    </row>
    <row r="76" spans="1:9" ht="40.5">
      <c r="A76" s="328">
        <v>5</v>
      </c>
      <c r="B76" s="329" t="s">
        <v>396</v>
      </c>
      <c r="C76" s="330" t="s">
        <v>397</v>
      </c>
      <c r="D76" s="331" t="s">
        <v>398</v>
      </c>
      <c r="E76" s="103" t="s">
        <v>399</v>
      </c>
      <c r="F76" s="104" t="s">
        <v>400</v>
      </c>
      <c r="G76" s="105" t="s">
        <v>239</v>
      </c>
      <c r="H76" s="106" t="s">
        <v>401</v>
      </c>
      <c r="I76" s="107"/>
    </row>
    <row r="77" spans="1:9" ht="40.5">
      <c r="A77" s="328"/>
      <c r="B77" s="329"/>
      <c r="C77" s="330"/>
      <c r="D77" s="331"/>
      <c r="E77" s="103" t="s">
        <v>402</v>
      </c>
      <c r="F77" s="104" t="s">
        <v>403</v>
      </c>
      <c r="G77" s="105" t="s">
        <v>239</v>
      </c>
      <c r="H77" s="106" t="s">
        <v>404</v>
      </c>
      <c r="I77" s="107"/>
    </row>
    <row r="78" spans="1:9" ht="40.5">
      <c r="A78" s="328"/>
      <c r="B78" s="329"/>
      <c r="C78" s="330"/>
      <c r="D78" s="331"/>
      <c r="E78" s="103" t="s">
        <v>405</v>
      </c>
      <c r="F78" s="104" t="s">
        <v>406</v>
      </c>
      <c r="G78" s="105" t="s">
        <v>239</v>
      </c>
      <c r="H78" s="106" t="s">
        <v>407</v>
      </c>
      <c r="I78" s="107"/>
    </row>
    <row r="79" spans="1:9" ht="40.5">
      <c r="A79" s="328"/>
      <c r="B79" s="329"/>
      <c r="C79" s="330"/>
      <c r="D79" s="331"/>
      <c r="E79" s="103" t="s">
        <v>408</v>
      </c>
      <c r="F79" s="104" t="s">
        <v>275</v>
      </c>
      <c r="G79" s="105" t="s">
        <v>239</v>
      </c>
      <c r="H79" s="106" t="s">
        <v>409</v>
      </c>
      <c r="I79" s="107"/>
    </row>
    <row r="80" spans="1:9">
      <c r="A80" s="328"/>
      <c r="B80" s="329"/>
      <c r="C80" s="103"/>
      <c r="D80" s="103"/>
      <c r="E80" s="103"/>
      <c r="F80" s="103"/>
      <c r="G80" s="105"/>
      <c r="H80" s="108"/>
      <c r="I80" s="107"/>
    </row>
    <row r="81" spans="1:9">
      <c r="A81" s="328"/>
      <c r="B81" s="329"/>
      <c r="C81" s="103" t="s">
        <v>410</v>
      </c>
      <c r="D81" s="104" t="s">
        <v>411</v>
      </c>
      <c r="E81" s="103"/>
      <c r="F81" s="103"/>
      <c r="G81" s="105" t="s">
        <v>239</v>
      </c>
      <c r="H81" s="106" t="s">
        <v>412</v>
      </c>
      <c r="I81" s="107"/>
    </row>
    <row r="82" spans="1:9">
      <c r="A82" s="328"/>
      <c r="B82" s="329"/>
      <c r="C82" s="103"/>
      <c r="D82" s="103"/>
      <c r="E82" s="103"/>
      <c r="F82" s="103"/>
      <c r="G82" s="105"/>
      <c r="H82" s="108"/>
      <c r="I82" s="107"/>
    </row>
    <row r="83" spans="1:9">
      <c r="A83" s="328"/>
      <c r="B83" s="329"/>
      <c r="C83" s="103" t="s">
        <v>413</v>
      </c>
      <c r="D83" s="104" t="s">
        <v>414</v>
      </c>
      <c r="E83" s="103"/>
      <c r="F83" s="103"/>
      <c r="G83" s="105" t="s">
        <v>239</v>
      </c>
      <c r="H83" s="106" t="s">
        <v>415</v>
      </c>
      <c r="I83" s="107"/>
    </row>
    <row r="84" spans="1:9">
      <c r="A84" s="328"/>
      <c r="B84" s="329"/>
      <c r="C84" s="103"/>
      <c r="D84" s="103"/>
      <c r="E84" s="103"/>
      <c r="F84" s="103"/>
      <c r="G84" s="105"/>
      <c r="H84" s="108"/>
      <c r="I84" s="107"/>
    </row>
    <row r="85" spans="1:9">
      <c r="A85" s="328"/>
      <c r="B85" s="329"/>
      <c r="C85" s="103" t="s">
        <v>416</v>
      </c>
      <c r="D85" s="104" t="s">
        <v>417</v>
      </c>
      <c r="E85" s="103"/>
      <c r="F85" s="103"/>
      <c r="G85" s="105" t="s">
        <v>239</v>
      </c>
      <c r="H85" s="106" t="s">
        <v>418</v>
      </c>
      <c r="I85" s="107"/>
    </row>
    <row r="86" spans="1:9" ht="31.5" thickBot="1">
      <c r="A86" s="109"/>
      <c r="B86" s="110"/>
      <c r="C86" s="111"/>
      <c r="D86" s="111"/>
      <c r="E86" s="111"/>
      <c r="F86" s="111"/>
      <c r="G86" s="109"/>
      <c r="H86" s="112"/>
      <c r="I86" s="125"/>
    </row>
    <row r="87" spans="1:9" ht="31.5" thickTop="1">
      <c r="A87" s="113"/>
      <c r="B87" s="114"/>
      <c r="C87" s="115"/>
      <c r="D87" s="115"/>
      <c r="E87" s="115"/>
      <c r="F87" s="115"/>
      <c r="G87" s="113"/>
      <c r="H87" s="116"/>
      <c r="I87" s="118"/>
    </row>
    <row r="88" spans="1:9" ht="40.5">
      <c r="A88" s="334">
        <v>6</v>
      </c>
      <c r="B88" s="329" t="s">
        <v>419</v>
      </c>
      <c r="C88" s="332" t="s">
        <v>420</v>
      </c>
      <c r="D88" s="331" t="s">
        <v>25</v>
      </c>
      <c r="E88" s="115" t="s">
        <v>421</v>
      </c>
      <c r="F88" s="104" t="s">
        <v>422</v>
      </c>
      <c r="G88" s="113" t="s">
        <v>239</v>
      </c>
      <c r="H88" s="106" t="s">
        <v>423</v>
      </c>
      <c r="I88" s="118"/>
    </row>
    <row r="89" spans="1:9" ht="40.5">
      <c r="A89" s="334"/>
      <c r="B89" s="329"/>
      <c r="C89" s="332"/>
      <c r="D89" s="331"/>
      <c r="E89" s="115" t="s">
        <v>424</v>
      </c>
      <c r="F89" s="104" t="s">
        <v>425</v>
      </c>
      <c r="G89" s="113" t="s">
        <v>239</v>
      </c>
      <c r="H89" s="106" t="s">
        <v>426</v>
      </c>
      <c r="I89" s="118"/>
    </row>
    <row r="90" spans="1:9" ht="40.5">
      <c r="A90" s="334"/>
      <c r="B90" s="329"/>
      <c r="C90" s="332"/>
      <c r="D90" s="331"/>
      <c r="E90" s="115" t="s">
        <v>427</v>
      </c>
      <c r="F90" s="104" t="s">
        <v>428</v>
      </c>
      <c r="G90" s="113" t="s">
        <v>239</v>
      </c>
      <c r="H90" s="106" t="s">
        <v>429</v>
      </c>
      <c r="I90" s="118"/>
    </row>
    <row r="91" spans="1:9" ht="40.5">
      <c r="A91" s="334"/>
      <c r="B91" s="329"/>
      <c r="C91" s="332"/>
      <c r="D91" s="331"/>
      <c r="E91" s="115" t="s">
        <v>430</v>
      </c>
      <c r="F91" s="104" t="s">
        <v>431</v>
      </c>
      <c r="G91" s="113" t="s">
        <v>239</v>
      </c>
      <c r="H91" s="106" t="s">
        <v>432</v>
      </c>
      <c r="I91" s="118"/>
    </row>
    <row r="92" spans="1:9" ht="40.5">
      <c r="A92" s="334"/>
      <c r="B92" s="329"/>
      <c r="C92" s="332"/>
      <c r="D92" s="331"/>
      <c r="E92" s="115" t="s">
        <v>433</v>
      </c>
      <c r="F92" s="104" t="s">
        <v>434</v>
      </c>
      <c r="G92" s="113" t="s">
        <v>239</v>
      </c>
      <c r="H92" s="106" t="s">
        <v>435</v>
      </c>
      <c r="I92" s="118"/>
    </row>
    <row r="93" spans="1:9" ht="40.5">
      <c r="A93" s="334"/>
      <c r="B93" s="329"/>
      <c r="C93" s="332"/>
      <c r="D93" s="331"/>
      <c r="E93" s="115" t="s">
        <v>436</v>
      </c>
      <c r="F93" s="104" t="s">
        <v>437</v>
      </c>
      <c r="G93" s="113" t="s">
        <v>239</v>
      </c>
      <c r="H93" s="106" t="s">
        <v>438</v>
      </c>
      <c r="I93" s="118"/>
    </row>
    <row r="94" spans="1:9" ht="40.5">
      <c r="A94" s="334"/>
      <c r="B94" s="329"/>
      <c r="C94" s="332"/>
      <c r="D94" s="331"/>
      <c r="E94" s="115" t="s">
        <v>439</v>
      </c>
      <c r="F94" s="104" t="s">
        <v>440</v>
      </c>
      <c r="G94" s="113" t="s">
        <v>239</v>
      </c>
      <c r="H94" s="106" t="s">
        <v>441</v>
      </c>
      <c r="I94" s="118"/>
    </row>
    <row r="95" spans="1:9" ht="40.5">
      <c r="A95" s="334"/>
      <c r="B95" s="329"/>
      <c r="C95" s="332"/>
      <c r="D95" s="331"/>
      <c r="E95" s="115" t="s">
        <v>442</v>
      </c>
      <c r="F95" s="104" t="s">
        <v>275</v>
      </c>
      <c r="G95" s="113" t="s">
        <v>239</v>
      </c>
      <c r="H95" s="106" t="s">
        <v>443</v>
      </c>
      <c r="I95" s="118"/>
    </row>
    <row r="96" spans="1:9">
      <c r="A96" s="334"/>
      <c r="B96" s="329"/>
      <c r="C96" s="115"/>
      <c r="D96" s="115"/>
      <c r="E96" s="115"/>
      <c r="F96" s="115"/>
      <c r="G96" s="113"/>
      <c r="H96" s="116"/>
      <c r="I96" s="118"/>
    </row>
    <row r="97" spans="1:9" ht="40.5">
      <c r="A97" s="334"/>
      <c r="B97" s="329"/>
      <c r="C97" s="332" t="s">
        <v>444</v>
      </c>
      <c r="D97" s="331" t="s">
        <v>23</v>
      </c>
      <c r="E97" s="115" t="s">
        <v>445</v>
      </c>
      <c r="F97" s="104" t="s">
        <v>446</v>
      </c>
      <c r="G97" s="113" t="s">
        <v>239</v>
      </c>
      <c r="H97" s="106" t="s">
        <v>447</v>
      </c>
      <c r="I97" s="118"/>
    </row>
    <row r="98" spans="1:9" ht="40.5">
      <c r="A98" s="334"/>
      <c r="B98" s="329"/>
      <c r="C98" s="332"/>
      <c r="D98" s="331"/>
      <c r="E98" s="115" t="s">
        <v>448</v>
      </c>
      <c r="F98" s="104" t="s">
        <v>449</v>
      </c>
      <c r="G98" s="113" t="s">
        <v>239</v>
      </c>
      <c r="H98" s="106" t="s">
        <v>450</v>
      </c>
      <c r="I98" s="118"/>
    </row>
    <row r="99" spans="1:9" ht="40.5">
      <c r="A99" s="334"/>
      <c r="B99" s="329"/>
      <c r="C99" s="332"/>
      <c r="D99" s="331"/>
      <c r="E99" s="115" t="s">
        <v>451</v>
      </c>
      <c r="F99" s="104" t="s">
        <v>452</v>
      </c>
      <c r="G99" s="113" t="s">
        <v>239</v>
      </c>
      <c r="H99" s="106" t="s">
        <v>453</v>
      </c>
      <c r="I99" s="118"/>
    </row>
    <row r="100" spans="1:9" ht="40.5">
      <c r="A100" s="334"/>
      <c r="B100" s="329"/>
      <c r="C100" s="332"/>
      <c r="D100" s="331"/>
      <c r="E100" s="115" t="s">
        <v>454</v>
      </c>
      <c r="F100" s="104" t="s">
        <v>275</v>
      </c>
      <c r="G100" s="113" t="s">
        <v>239</v>
      </c>
      <c r="H100" s="106" t="s">
        <v>455</v>
      </c>
      <c r="I100" s="118"/>
    </row>
    <row r="101" spans="1:9">
      <c r="A101" s="334"/>
      <c r="B101" s="329"/>
      <c r="C101" s="115"/>
      <c r="D101" s="115"/>
      <c r="E101" s="115"/>
      <c r="F101" s="115"/>
      <c r="G101" s="113"/>
      <c r="H101" s="116"/>
      <c r="I101" s="118"/>
    </row>
    <row r="102" spans="1:9" ht="40.5">
      <c r="A102" s="334"/>
      <c r="B102" s="329"/>
      <c r="C102" s="332" t="s">
        <v>456</v>
      </c>
      <c r="D102" s="331" t="s">
        <v>24</v>
      </c>
      <c r="E102" s="115" t="s">
        <v>457</v>
      </c>
      <c r="F102" s="104" t="s">
        <v>458</v>
      </c>
      <c r="G102" s="113" t="s">
        <v>239</v>
      </c>
      <c r="H102" s="106" t="s">
        <v>459</v>
      </c>
      <c r="I102" s="118"/>
    </row>
    <row r="103" spans="1:9" ht="40.5">
      <c r="A103" s="334"/>
      <c r="B103" s="329"/>
      <c r="C103" s="332"/>
      <c r="D103" s="331"/>
      <c r="E103" s="115" t="s">
        <v>460</v>
      </c>
      <c r="F103" s="104" t="s">
        <v>461</v>
      </c>
      <c r="G103" s="113" t="s">
        <v>239</v>
      </c>
      <c r="H103" s="106" t="s">
        <v>462</v>
      </c>
      <c r="I103" s="118"/>
    </row>
    <row r="104" spans="1:9" ht="40.5">
      <c r="A104" s="334"/>
      <c r="B104" s="329"/>
      <c r="C104" s="332"/>
      <c r="D104" s="331"/>
      <c r="E104" s="115" t="s">
        <v>463</v>
      </c>
      <c r="F104" s="104" t="s">
        <v>464</v>
      </c>
      <c r="G104" s="113" t="s">
        <v>239</v>
      </c>
      <c r="H104" s="106" t="s">
        <v>465</v>
      </c>
      <c r="I104" s="118"/>
    </row>
    <row r="105" spans="1:9" ht="40.5">
      <c r="A105" s="334"/>
      <c r="B105" s="329"/>
      <c r="C105" s="332"/>
      <c r="D105" s="331"/>
      <c r="E105" s="115" t="s">
        <v>466</v>
      </c>
      <c r="F105" s="104" t="s">
        <v>467</v>
      </c>
      <c r="G105" s="113" t="s">
        <v>239</v>
      </c>
      <c r="H105" s="106" t="s">
        <v>468</v>
      </c>
      <c r="I105" s="118"/>
    </row>
    <row r="106" spans="1:9" ht="40.5">
      <c r="A106" s="334"/>
      <c r="B106" s="329"/>
      <c r="C106" s="332"/>
      <c r="D106" s="331"/>
      <c r="E106" s="115" t="s">
        <v>469</v>
      </c>
      <c r="F106" s="104" t="s">
        <v>470</v>
      </c>
      <c r="G106" s="113" t="s">
        <v>239</v>
      </c>
      <c r="H106" s="106" t="s">
        <v>471</v>
      </c>
      <c r="I106" s="118"/>
    </row>
    <row r="107" spans="1:9" ht="40.5">
      <c r="A107" s="334"/>
      <c r="B107" s="329"/>
      <c r="C107" s="332"/>
      <c r="D107" s="331"/>
      <c r="E107" s="115" t="s">
        <v>472</v>
      </c>
      <c r="F107" s="104" t="s">
        <v>473</v>
      </c>
      <c r="G107" s="113" t="s">
        <v>239</v>
      </c>
      <c r="H107" s="106" t="s">
        <v>474</v>
      </c>
      <c r="I107" s="118"/>
    </row>
    <row r="108" spans="1:9" ht="40.5">
      <c r="A108" s="334"/>
      <c r="B108" s="329"/>
      <c r="C108" s="332"/>
      <c r="D108" s="331"/>
      <c r="E108" s="115" t="s">
        <v>475</v>
      </c>
      <c r="F108" s="104" t="s">
        <v>476</v>
      </c>
      <c r="G108" s="113" t="s">
        <v>239</v>
      </c>
      <c r="H108" s="106" t="s">
        <v>477</v>
      </c>
      <c r="I108" s="118"/>
    </row>
    <row r="109" spans="1:9" ht="40.5">
      <c r="A109" s="334"/>
      <c r="B109" s="329"/>
      <c r="C109" s="332"/>
      <c r="D109" s="331"/>
      <c r="E109" s="115" t="s">
        <v>478</v>
      </c>
      <c r="F109" s="104" t="s">
        <v>275</v>
      </c>
      <c r="G109" s="113" t="s">
        <v>239</v>
      </c>
      <c r="H109" s="106" t="s">
        <v>479</v>
      </c>
      <c r="I109" s="118"/>
    </row>
    <row r="110" spans="1:9">
      <c r="A110" s="334"/>
      <c r="B110" s="329"/>
      <c r="C110" s="115"/>
      <c r="D110" s="115"/>
      <c r="E110" s="115"/>
      <c r="F110" s="115"/>
      <c r="G110" s="113"/>
      <c r="H110" s="116"/>
      <c r="I110" s="118"/>
    </row>
    <row r="111" spans="1:9" ht="40.5">
      <c r="A111" s="334"/>
      <c r="B111" s="329"/>
      <c r="C111" s="333" t="s">
        <v>480</v>
      </c>
      <c r="D111" s="331" t="s">
        <v>481</v>
      </c>
      <c r="E111" s="115" t="s">
        <v>482</v>
      </c>
      <c r="F111" s="104" t="s">
        <v>483</v>
      </c>
      <c r="G111" s="113" t="s">
        <v>239</v>
      </c>
      <c r="H111" s="106" t="s">
        <v>484</v>
      </c>
      <c r="I111" s="118"/>
    </row>
    <row r="112" spans="1:9" ht="40.5">
      <c r="A112" s="334"/>
      <c r="B112" s="329"/>
      <c r="C112" s="333"/>
      <c r="D112" s="331"/>
      <c r="E112" s="115" t="s">
        <v>485</v>
      </c>
      <c r="F112" s="104" t="s">
        <v>486</v>
      </c>
      <c r="G112" s="113" t="s">
        <v>239</v>
      </c>
      <c r="H112" s="106" t="s">
        <v>487</v>
      </c>
      <c r="I112" s="118"/>
    </row>
    <row r="113" spans="1:9" ht="40.5">
      <c r="A113" s="334"/>
      <c r="B113" s="329"/>
      <c r="C113" s="333"/>
      <c r="D113" s="331"/>
      <c r="E113" s="115" t="s">
        <v>488</v>
      </c>
      <c r="F113" s="104" t="s">
        <v>489</v>
      </c>
      <c r="G113" s="113" t="s">
        <v>239</v>
      </c>
      <c r="H113" s="106" t="s">
        <v>490</v>
      </c>
      <c r="I113" s="118"/>
    </row>
    <row r="114" spans="1:9" ht="40.5">
      <c r="A114" s="334"/>
      <c r="B114" s="329"/>
      <c r="C114" s="333"/>
      <c r="D114" s="331"/>
      <c r="E114" s="115" t="s">
        <v>491</v>
      </c>
      <c r="F114" s="104" t="s">
        <v>492</v>
      </c>
      <c r="G114" s="113" t="s">
        <v>239</v>
      </c>
      <c r="H114" s="106" t="s">
        <v>493</v>
      </c>
      <c r="I114" s="118"/>
    </row>
    <row r="115" spans="1:9" ht="40.5">
      <c r="A115" s="334"/>
      <c r="B115" s="329"/>
      <c r="C115" s="333"/>
      <c r="D115" s="331"/>
      <c r="E115" s="115" t="s">
        <v>494</v>
      </c>
      <c r="F115" s="104" t="s">
        <v>275</v>
      </c>
      <c r="G115" s="113" t="s">
        <v>239</v>
      </c>
      <c r="H115" s="106" t="s">
        <v>495</v>
      </c>
      <c r="I115" s="118"/>
    </row>
    <row r="116" spans="1:9">
      <c r="A116" s="334"/>
      <c r="B116" s="329"/>
      <c r="C116" s="115"/>
      <c r="D116" s="115"/>
      <c r="E116" s="115"/>
      <c r="F116" s="115"/>
      <c r="G116" s="113"/>
      <c r="H116" s="116"/>
      <c r="I116" s="118"/>
    </row>
    <row r="117" spans="1:9">
      <c r="A117" s="334"/>
      <c r="B117" s="329"/>
      <c r="C117" s="115" t="s">
        <v>496</v>
      </c>
      <c r="D117" s="104" t="s">
        <v>497</v>
      </c>
      <c r="E117" s="115"/>
      <c r="F117" s="115"/>
      <c r="G117" s="113" t="s">
        <v>239</v>
      </c>
      <c r="H117" s="106" t="s">
        <v>498</v>
      </c>
      <c r="I117" s="118"/>
    </row>
    <row r="118" spans="1:9">
      <c r="A118" s="334"/>
      <c r="B118" s="329"/>
      <c r="C118" s="115"/>
      <c r="D118" s="115"/>
      <c r="E118" s="115"/>
      <c r="F118" s="115"/>
      <c r="G118" s="113"/>
      <c r="H118" s="116"/>
      <c r="I118" s="118"/>
    </row>
    <row r="119" spans="1:9" ht="40.5">
      <c r="A119" s="334"/>
      <c r="B119" s="329"/>
      <c r="C119" s="332" t="s">
        <v>499</v>
      </c>
      <c r="D119" s="331" t="s">
        <v>500</v>
      </c>
      <c r="E119" s="115" t="s">
        <v>501</v>
      </c>
      <c r="F119" s="104" t="s">
        <v>502</v>
      </c>
      <c r="G119" s="113" t="s">
        <v>239</v>
      </c>
      <c r="H119" s="106" t="s">
        <v>503</v>
      </c>
      <c r="I119" s="118"/>
    </row>
    <row r="120" spans="1:9" ht="40.5">
      <c r="A120" s="334"/>
      <c r="B120" s="329"/>
      <c r="C120" s="332"/>
      <c r="D120" s="331"/>
      <c r="E120" s="115" t="s">
        <v>504</v>
      </c>
      <c r="F120" s="104" t="s">
        <v>505</v>
      </c>
      <c r="G120" s="113" t="s">
        <v>239</v>
      </c>
      <c r="H120" s="106" t="s">
        <v>506</v>
      </c>
      <c r="I120" s="118"/>
    </row>
    <row r="121" spans="1:9" ht="40.5">
      <c r="A121" s="334"/>
      <c r="B121" s="329"/>
      <c r="C121" s="332"/>
      <c r="D121" s="331"/>
      <c r="E121" s="115" t="s">
        <v>507</v>
      </c>
      <c r="F121" s="104" t="s">
        <v>508</v>
      </c>
      <c r="G121" s="113" t="s">
        <v>239</v>
      </c>
      <c r="H121" s="106" t="s">
        <v>509</v>
      </c>
      <c r="I121" s="118"/>
    </row>
    <row r="122" spans="1:9" ht="40.5">
      <c r="A122" s="334"/>
      <c r="B122" s="329"/>
      <c r="C122" s="332"/>
      <c r="D122" s="331"/>
      <c r="E122" s="115" t="s">
        <v>510</v>
      </c>
      <c r="F122" s="104" t="s">
        <v>511</v>
      </c>
      <c r="G122" s="113" t="s">
        <v>239</v>
      </c>
      <c r="H122" s="106" t="s">
        <v>512</v>
      </c>
      <c r="I122" s="118"/>
    </row>
    <row r="123" spans="1:9" ht="40.5">
      <c r="A123" s="334"/>
      <c r="B123" s="329"/>
      <c r="C123" s="332"/>
      <c r="D123" s="331"/>
      <c r="E123" s="115" t="s">
        <v>513</v>
      </c>
      <c r="F123" s="104" t="s">
        <v>514</v>
      </c>
      <c r="G123" s="113" t="s">
        <v>239</v>
      </c>
      <c r="H123" s="106" t="s">
        <v>515</v>
      </c>
      <c r="I123" s="118"/>
    </row>
    <row r="124" spans="1:9" ht="40.5">
      <c r="A124" s="334"/>
      <c r="B124" s="329"/>
      <c r="C124" s="332"/>
      <c r="D124" s="331"/>
      <c r="E124" s="115" t="s">
        <v>516</v>
      </c>
      <c r="F124" s="104" t="s">
        <v>352</v>
      </c>
      <c r="G124" s="113" t="s">
        <v>239</v>
      </c>
      <c r="H124" s="106" t="s">
        <v>517</v>
      </c>
      <c r="I124" s="118"/>
    </row>
    <row r="125" spans="1:9" ht="40.5">
      <c r="A125" s="334"/>
      <c r="B125" s="329"/>
      <c r="C125" s="332"/>
      <c r="D125" s="331"/>
      <c r="E125" s="115" t="s">
        <v>518</v>
      </c>
      <c r="F125" s="104" t="s">
        <v>275</v>
      </c>
      <c r="G125" s="113" t="s">
        <v>239</v>
      </c>
      <c r="H125" s="106" t="s">
        <v>519</v>
      </c>
      <c r="I125" s="118"/>
    </row>
    <row r="126" spans="1:9">
      <c r="A126" s="334"/>
      <c r="B126" s="329"/>
      <c r="C126" s="115"/>
      <c r="D126" s="115"/>
      <c r="E126" s="115"/>
      <c r="F126" s="115"/>
      <c r="G126" s="113"/>
      <c r="H126" s="116"/>
      <c r="I126" s="118"/>
    </row>
    <row r="127" spans="1:9">
      <c r="A127" s="334"/>
      <c r="B127" s="329"/>
      <c r="C127" s="115" t="s">
        <v>520</v>
      </c>
      <c r="D127" s="104" t="s">
        <v>521</v>
      </c>
      <c r="E127" s="115"/>
      <c r="F127" s="115"/>
      <c r="G127" s="113" t="s">
        <v>239</v>
      </c>
      <c r="H127" s="106" t="s">
        <v>522</v>
      </c>
      <c r="I127" s="118"/>
    </row>
    <row r="128" spans="1:9">
      <c r="A128" s="334"/>
      <c r="B128" s="329"/>
      <c r="C128" s="115"/>
      <c r="D128" s="115"/>
      <c r="E128" s="115"/>
      <c r="F128" s="115"/>
      <c r="G128" s="113"/>
      <c r="H128" s="116"/>
      <c r="I128" s="118"/>
    </row>
    <row r="129" spans="1:9">
      <c r="A129" s="334"/>
      <c r="B129" s="329"/>
      <c r="C129" s="115" t="s">
        <v>523</v>
      </c>
      <c r="D129" s="104" t="s">
        <v>524</v>
      </c>
      <c r="E129" s="115"/>
      <c r="F129" s="115"/>
      <c r="G129" s="113" t="s">
        <v>239</v>
      </c>
      <c r="H129" s="106" t="s">
        <v>525</v>
      </c>
      <c r="I129" s="118"/>
    </row>
    <row r="130" spans="1:9" ht="31.5" thickBot="1">
      <c r="A130" s="119"/>
      <c r="B130" s="120"/>
      <c r="C130" s="121"/>
      <c r="D130" s="121"/>
      <c r="E130" s="121"/>
      <c r="F130" s="121"/>
      <c r="G130" s="119"/>
      <c r="H130" s="122"/>
      <c r="I130" s="128"/>
    </row>
    <row r="131" spans="1:9" ht="31.5" thickTop="1">
      <c r="A131" s="97"/>
      <c r="B131" s="98"/>
      <c r="C131" s="99"/>
      <c r="D131" s="99"/>
      <c r="E131" s="99"/>
      <c r="F131" s="99"/>
      <c r="G131" s="105"/>
      <c r="H131" s="108"/>
      <c r="I131" s="107"/>
    </row>
    <row r="132" spans="1:9">
      <c r="A132" s="328">
        <v>7</v>
      </c>
      <c r="B132" s="329" t="s">
        <v>526</v>
      </c>
      <c r="C132" s="103" t="s">
        <v>527</v>
      </c>
      <c r="D132" s="104" t="s">
        <v>528</v>
      </c>
      <c r="E132" s="103"/>
      <c r="F132" s="103"/>
      <c r="G132" s="105" t="s">
        <v>239</v>
      </c>
      <c r="H132" s="106" t="s">
        <v>529</v>
      </c>
      <c r="I132" s="107"/>
    </row>
    <row r="133" spans="1:9">
      <c r="A133" s="328"/>
      <c r="B133" s="329"/>
      <c r="C133" s="103"/>
      <c r="D133" s="103"/>
      <c r="E133" s="103"/>
      <c r="F133" s="103"/>
      <c r="G133" s="105"/>
      <c r="H133" s="108"/>
      <c r="I133" s="107"/>
    </row>
    <row r="134" spans="1:9">
      <c r="A134" s="328"/>
      <c r="B134" s="329"/>
      <c r="C134" s="103" t="s">
        <v>530</v>
      </c>
      <c r="D134" s="104" t="s">
        <v>531</v>
      </c>
      <c r="E134" s="103"/>
      <c r="F134" s="103"/>
      <c r="G134" s="105" t="s">
        <v>239</v>
      </c>
      <c r="H134" s="106" t="s">
        <v>532</v>
      </c>
      <c r="I134" s="107"/>
    </row>
    <row r="135" spans="1:9">
      <c r="A135" s="328"/>
      <c r="B135" s="329"/>
      <c r="C135" s="103"/>
      <c r="D135" s="103"/>
      <c r="E135" s="103"/>
      <c r="F135" s="103"/>
      <c r="G135" s="105"/>
      <c r="H135" s="108"/>
      <c r="I135" s="107"/>
    </row>
    <row r="136" spans="1:9">
      <c r="A136" s="328"/>
      <c r="B136" s="329"/>
      <c r="C136" s="103" t="s">
        <v>533</v>
      </c>
      <c r="D136" s="104" t="s">
        <v>534</v>
      </c>
      <c r="E136" s="103"/>
      <c r="F136" s="103"/>
      <c r="G136" s="105" t="s">
        <v>239</v>
      </c>
      <c r="H136" s="106" t="s">
        <v>535</v>
      </c>
      <c r="I136" s="107"/>
    </row>
    <row r="137" spans="1:9">
      <c r="A137" s="328"/>
      <c r="B137" s="329"/>
      <c r="C137" s="103"/>
      <c r="D137" s="103"/>
      <c r="E137" s="103"/>
      <c r="F137" s="103"/>
      <c r="G137" s="105"/>
      <c r="H137" s="108"/>
      <c r="I137" s="107"/>
    </row>
    <row r="138" spans="1:9">
      <c r="A138" s="328"/>
      <c r="B138" s="329"/>
      <c r="C138" s="103" t="s">
        <v>536</v>
      </c>
      <c r="D138" s="104" t="s">
        <v>537</v>
      </c>
      <c r="E138" s="103"/>
      <c r="F138" s="103"/>
      <c r="G138" s="105" t="s">
        <v>239</v>
      </c>
      <c r="H138" s="106" t="s">
        <v>538</v>
      </c>
      <c r="I138" s="107"/>
    </row>
    <row r="139" spans="1:9">
      <c r="A139" s="328"/>
      <c r="B139" s="329"/>
      <c r="C139" s="103"/>
      <c r="D139" s="103"/>
      <c r="E139" s="103"/>
      <c r="F139" s="103"/>
      <c r="G139" s="105"/>
      <c r="H139" s="108"/>
      <c r="I139" s="107"/>
    </row>
    <row r="140" spans="1:9">
      <c r="A140" s="328"/>
      <c r="B140" s="329"/>
      <c r="C140" s="103" t="s">
        <v>539</v>
      </c>
      <c r="D140" s="104" t="s">
        <v>540</v>
      </c>
      <c r="E140" s="103"/>
      <c r="F140" s="103"/>
      <c r="G140" s="105" t="s">
        <v>239</v>
      </c>
      <c r="H140" s="106" t="s">
        <v>541</v>
      </c>
      <c r="I140" s="107"/>
    </row>
    <row r="141" spans="1:9">
      <c r="A141" s="328"/>
      <c r="B141" s="329"/>
      <c r="C141" s="103"/>
      <c r="D141" s="103"/>
      <c r="E141" s="103"/>
      <c r="F141" s="103"/>
      <c r="G141" s="105"/>
      <c r="H141" s="108"/>
      <c r="I141" s="107"/>
    </row>
    <row r="142" spans="1:9" ht="40.5">
      <c r="A142" s="328"/>
      <c r="B142" s="329"/>
      <c r="C142" s="330" t="s">
        <v>542</v>
      </c>
      <c r="D142" s="331" t="s">
        <v>543</v>
      </c>
      <c r="E142" s="103" t="s">
        <v>544</v>
      </c>
      <c r="F142" s="104" t="s">
        <v>545</v>
      </c>
      <c r="G142" s="105" t="s">
        <v>239</v>
      </c>
      <c r="H142" s="106" t="s">
        <v>546</v>
      </c>
      <c r="I142" s="107"/>
    </row>
    <row r="143" spans="1:9" ht="40.5">
      <c r="A143" s="328"/>
      <c r="B143" s="329"/>
      <c r="C143" s="330"/>
      <c r="D143" s="331"/>
      <c r="E143" s="103" t="s">
        <v>547</v>
      </c>
      <c r="F143" s="104" t="s">
        <v>548</v>
      </c>
      <c r="G143" s="105" t="s">
        <v>239</v>
      </c>
      <c r="H143" s="106" t="s">
        <v>549</v>
      </c>
      <c r="I143" s="107"/>
    </row>
    <row r="144" spans="1:9" ht="40.5">
      <c r="A144" s="328"/>
      <c r="B144" s="329"/>
      <c r="C144" s="330"/>
      <c r="D144" s="331"/>
      <c r="E144" s="103" t="s">
        <v>550</v>
      </c>
      <c r="F144" s="104" t="s">
        <v>551</v>
      </c>
      <c r="G144" s="105" t="s">
        <v>239</v>
      </c>
      <c r="H144" s="106" t="s">
        <v>552</v>
      </c>
      <c r="I144" s="107"/>
    </row>
    <row r="145" spans="1:9" ht="40.5">
      <c r="A145" s="328"/>
      <c r="B145" s="329"/>
      <c r="C145" s="330"/>
      <c r="D145" s="331"/>
      <c r="E145" s="103" t="s">
        <v>553</v>
      </c>
      <c r="F145" s="104" t="s">
        <v>275</v>
      </c>
      <c r="G145" s="105" t="s">
        <v>239</v>
      </c>
      <c r="H145" s="106" t="s">
        <v>554</v>
      </c>
      <c r="I145" s="107"/>
    </row>
    <row r="146" spans="1:9" ht="31.5" thickBot="1">
      <c r="A146" s="109"/>
      <c r="B146" s="110"/>
      <c r="C146" s="111"/>
      <c r="D146" s="111"/>
      <c r="E146" s="111"/>
      <c r="F146" s="111"/>
      <c r="G146" s="109"/>
      <c r="H146" s="112"/>
      <c r="I146" s="125"/>
    </row>
    <row r="147" spans="1:9" ht="31.5" thickTop="1"/>
  </sheetData>
  <mergeCells count="46">
    <mergeCell ref="D19:D22"/>
    <mergeCell ref="C24:C26"/>
    <mergeCell ref="D24:D26"/>
    <mergeCell ref="C28:C30"/>
    <mergeCell ref="D28:D30"/>
    <mergeCell ref="A2:A16"/>
    <mergeCell ref="B2:B16"/>
    <mergeCell ref="A19:A51"/>
    <mergeCell ref="B19:B51"/>
    <mergeCell ref="C19:C22"/>
    <mergeCell ref="C32:C34"/>
    <mergeCell ref="C46:C51"/>
    <mergeCell ref="D32:D34"/>
    <mergeCell ref="C36:C38"/>
    <mergeCell ref="D36:D38"/>
    <mergeCell ref="C40:C44"/>
    <mergeCell ref="D40:D44"/>
    <mergeCell ref="D46:D51"/>
    <mergeCell ref="A54:A70"/>
    <mergeCell ref="B54:B70"/>
    <mergeCell ref="C54:C56"/>
    <mergeCell ref="D54:D56"/>
    <mergeCell ref="C60:C62"/>
    <mergeCell ref="D60:D62"/>
    <mergeCell ref="C66:C68"/>
    <mergeCell ref="D66:D68"/>
    <mergeCell ref="A76:A85"/>
    <mergeCell ref="B76:B85"/>
    <mergeCell ref="C76:C79"/>
    <mergeCell ref="D76:D79"/>
    <mergeCell ref="A88:A129"/>
    <mergeCell ref="B88:B129"/>
    <mergeCell ref="C88:C95"/>
    <mergeCell ref="D88:D95"/>
    <mergeCell ref="C97:C100"/>
    <mergeCell ref="D97:D100"/>
    <mergeCell ref="A132:A145"/>
    <mergeCell ref="B132:B145"/>
    <mergeCell ref="C142:C145"/>
    <mergeCell ref="D142:D145"/>
    <mergeCell ref="C102:C109"/>
    <mergeCell ref="D102:D109"/>
    <mergeCell ref="C111:C115"/>
    <mergeCell ref="D111:D115"/>
    <mergeCell ref="C119:C125"/>
    <mergeCell ref="D119:D1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20"/>
  <sheetViews>
    <sheetView workbookViewId="0">
      <selection activeCell="I1" sqref="I1"/>
    </sheetView>
  </sheetViews>
  <sheetFormatPr baseColWidth="10" defaultColWidth="13.28515625" defaultRowHeight="13.5"/>
  <cols>
    <col min="1" max="1" width="15.28515625" style="49" bestFit="1" customWidth="1"/>
    <col min="2" max="2" width="34.5703125" style="49" bestFit="1" customWidth="1"/>
    <col min="3" max="3" width="15.28515625" style="49" bestFit="1" customWidth="1"/>
    <col min="4" max="4" width="32.85546875" style="49" bestFit="1" customWidth="1"/>
    <col min="5" max="5" width="5.7109375" style="49" customWidth="1"/>
    <col min="6" max="6" width="15.28515625" style="49" bestFit="1" customWidth="1"/>
    <col min="7" max="7" width="35.28515625" style="49" bestFit="1" customWidth="1"/>
    <col min="8" max="16384" width="13.28515625" style="49"/>
  </cols>
  <sheetData>
    <row r="1" spans="1:7" s="136" customFormat="1" ht="14.25" thickBot="1">
      <c r="A1" s="133" t="s">
        <v>555</v>
      </c>
      <c r="B1" s="134" t="s">
        <v>556</v>
      </c>
      <c r="C1" s="133" t="s">
        <v>555</v>
      </c>
      <c r="D1" s="135" t="s">
        <v>556</v>
      </c>
      <c r="F1" s="137" t="s">
        <v>555</v>
      </c>
      <c r="G1" s="138" t="s">
        <v>556</v>
      </c>
    </row>
    <row r="2" spans="1:7">
      <c r="A2" s="335" t="s">
        <v>557</v>
      </c>
      <c r="B2" s="139" t="s">
        <v>558</v>
      </c>
      <c r="C2" s="335" t="s">
        <v>557</v>
      </c>
      <c r="D2" s="140" t="s">
        <v>559</v>
      </c>
      <c r="F2" s="337" t="s">
        <v>560</v>
      </c>
      <c r="G2" s="48" t="s">
        <v>561</v>
      </c>
    </row>
    <row r="3" spans="1:7">
      <c r="A3" s="335"/>
      <c r="B3" s="44" t="s">
        <v>562</v>
      </c>
      <c r="C3" s="335"/>
      <c r="D3" s="141" t="s">
        <v>563</v>
      </c>
      <c r="F3" s="338"/>
      <c r="G3" s="50" t="s">
        <v>564</v>
      </c>
    </row>
    <row r="4" spans="1:7">
      <c r="A4" s="335"/>
      <c r="B4" s="44" t="s">
        <v>497</v>
      </c>
      <c r="C4" s="335"/>
      <c r="D4" s="141" t="s">
        <v>565</v>
      </c>
      <c r="F4" s="338"/>
      <c r="G4" s="50" t="s">
        <v>566</v>
      </c>
    </row>
    <row r="5" spans="1:7">
      <c r="A5" s="335"/>
      <c r="B5" s="44" t="s">
        <v>567</v>
      </c>
      <c r="C5" s="335"/>
      <c r="D5" s="141" t="s">
        <v>568</v>
      </c>
      <c r="F5" s="338"/>
      <c r="G5" s="50" t="s">
        <v>569</v>
      </c>
    </row>
    <row r="6" spans="1:7">
      <c r="A6" s="335"/>
      <c r="B6" s="44" t="s">
        <v>570</v>
      </c>
      <c r="C6" s="335"/>
      <c r="D6" s="141" t="s">
        <v>571</v>
      </c>
      <c r="F6" s="338"/>
      <c r="G6" s="50" t="s">
        <v>572</v>
      </c>
    </row>
    <row r="7" spans="1:7">
      <c r="A7" s="335"/>
      <c r="B7" s="44" t="s">
        <v>573</v>
      </c>
      <c r="C7" s="335"/>
      <c r="D7" s="141" t="s">
        <v>574</v>
      </c>
      <c r="F7" s="338"/>
      <c r="G7" s="50" t="s">
        <v>575</v>
      </c>
    </row>
    <row r="8" spans="1:7">
      <c r="A8" s="335"/>
      <c r="B8" s="44" t="s">
        <v>576</v>
      </c>
      <c r="C8" s="335"/>
      <c r="D8" s="141" t="s">
        <v>577</v>
      </c>
      <c r="F8" s="338"/>
      <c r="G8" s="50" t="s">
        <v>578</v>
      </c>
    </row>
    <row r="9" spans="1:7">
      <c r="A9" s="335"/>
      <c r="B9" s="44" t="s">
        <v>579</v>
      </c>
      <c r="C9" s="335"/>
      <c r="D9" s="141" t="s">
        <v>580</v>
      </c>
      <c r="F9" s="338"/>
      <c r="G9" s="50" t="s">
        <v>581</v>
      </c>
    </row>
    <row r="10" spans="1:7">
      <c r="A10" s="335"/>
      <c r="B10" s="44" t="s">
        <v>582</v>
      </c>
      <c r="C10" s="335"/>
      <c r="D10" s="141" t="s">
        <v>583</v>
      </c>
      <c r="F10" s="338"/>
      <c r="G10" s="50" t="s">
        <v>584</v>
      </c>
    </row>
    <row r="11" spans="1:7">
      <c r="A11" s="335"/>
      <c r="B11" s="44" t="s">
        <v>585</v>
      </c>
      <c r="C11" s="335"/>
      <c r="D11" s="141" t="s">
        <v>586</v>
      </c>
      <c r="F11" s="338"/>
      <c r="G11" s="50" t="s">
        <v>587</v>
      </c>
    </row>
    <row r="12" spans="1:7">
      <c r="A12" s="335"/>
      <c r="B12" s="44" t="s">
        <v>588</v>
      </c>
      <c r="C12" s="335"/>
      <c r="D12" s="141" t="s">
        <v>589</v>
      </c>
      <c r="F12" s="338"/>
      <c r="G12" s="50" t="s">
        <v>590</v>
      </c>
    </row>
    <row r="13" spans="1:7">
      <c r="A13" s="335"/>
      <c r="B13" s="44" t="s">
        <v>591</v>
      </c>
      <c r="C13" s="335"/>
      <c r="D13" s="141" t="s">
        <v>592</v>
      </c>
      <c r="F13" s="338"/>
      <c r="G13" s="50" t="s">
        <v>568</v>
      </c>
    </row>
    <row r="14" spans="1:7">
      <c r="A14" s="335"/>
      <c r="B14" s="44" t="s">
        <v>593</v>
      </c>
      <c r="C14" s="335"/>
      <c r="D14" s="141" t="s">
        <v>594</v>
      </c>
      <c r="F14" s="338"/>
      <c r="G14" s="50" t="s">
        <v>565</v>
      </c>
    </row>
    <row r="15" spans="1:7">
      <c r="A15" s="335"/>
      <c r="B15" s="44" t="s">
        <v>595</v>
      </c>
      <c r="C15" s="335"/>
      <c r="D15" s="141" t="s">
        <v>596</v>
      </c>
      <c r="F15" s="338"/>
      <c r="G15" s="50" t="s">
        <v>597</v>
      </c>
    </row>
    <row r="16" spans="1:7">
      <c r="A16" s="335"/>
      <c r="B16" s="44" t="s">
        <v>598</v>
      </c>
      <c r="C16" s="335"/>
      <c r="D16" s="141" t="s">
        <v>599</v>
      </c>
      <c r="F16" s="338"/>
      <c r="G16" s="50" t="s">
        <v>600</v>
      </c>
    </row>
    <row r="17" spans="1:7">
      <c r="A17" s="335"/>
      <c r="B17" s="44" t="s">
        <v>601</v>
      </c>
      <c r="C17" s="335"/>
      <c r="D17" s="141" t="s">
        <v>602</v>
      </c>
      <c r="F17" s="338"/>
      <c r="G17" s="50" t="s">
        <v>603</v>
      </c>
    </row>
    <row r="18" spans="1:7">
      <c r="A18" s="335"/>
      <c r="B18" s="44" t="s">
        <v>604</v>
      </c>
      <c r="C18" s="335"/>
      <c r="D18" s="141" t="s">
        <v>605</v>
      </c>
      <c r="F18" s="338"/>
      <c r="G18" s="50" t="s">
        <v>606</v>
      </c>
    </row>
    <row r="19" spans="1:7">
      <c r="A19" s="335"/>
      <c r="B19" s="44" t="s">
        <v>607</v>
      </c>
      <c r="C19" s="335"/>
      <c r="D19" s="141" t="s">
        <v>608</v>
      </c>
      <c r="F19" s="338"/>
      <c r="G19" s="50" t="s">
        <v>609</v>
      </c>
    </row>
    <row r="20" spans="1:7" ht="14.25" thickBot="1">
      <c r="A20" s="336"/>
      <c r="B20" s="45" t="s">
        <v>610</v>
      </c>
      <c r="C20" s="336"/>
      <c r="D20" s="142" t="s">
        <v>611</v>
      </c>
      <c r="F20" s="339"/>
      <c r="G20" s="51" t="s">
        <v>612</v>
      </c>
    </row>
  </sheetData>
  <mergeCells count="3">
    <mergeCell ref="A2:A20"/>
    <mergeCell ref="C2:C20"/>
    <mergeCell ref="F2:F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IV44"/>
  <sheetViews>
    <sheetView zoomScale="115" zoomScaleNormal="115" workbookViewId="0">
      <pane xSplit="9" ySplit="8" topLeftCell="Z9" activePane="bottomRight" state="frozen"/>
      <selection pane="topRight" activeCell="J1" sqref="J1"/>
      <selection pane="bottomLeft" activeCell="A9" sqref="A9"/>
      <selection pane="bottomRight" activeCell="Z6" sqref="Z6:AD6"/>
    </sheetView>
  </sheetViews>
  <sheetFormatPr baseColWidth="10" defaultColWidth="9.140625" defaultRowHeight="13.5"/>
  <cols>
    <col min="1" max="1" width="17.7109375" style="46" customWidth="1"/>
    <col min="2" max="2" width="17.85546875" style="46" customWidth="1"/>
    <col min="3" max="3" width="14.7109375" style="46" customWidth="1"/>
    <col min="4" max="4" width="14.42578125" style="46" customWidth="1"/>
    <col min="5" max="5" width="20.7109375" style="46" customWidth="1"/>
    <col min="6" max="6" width="9.7109375" style="52" customWidth="1"/>
    <col min="7" max="7" width="18.42578125" style="53" customWidth="1"/>
    <col min="8" max="8" width="27.28515625" style="53" customWidth="1"/>
    <col min="9" max="9" width="16.5703125" style="52" bestFit="1" customWidth="1"/>
    <col min="10" max="10" width="17" style="52" bestFit="1" customWidth="1"/>
    <col min="11" max="11" width="15" style="46" bestFit="1" customWidth="1"/>
    <col min="12" max="12" width="24.28515625" style="46" customWidth="1"/>
    <col min="13" max="13" width="15.5703125" style="46" bestFit="1" customWidth="1"/>
    <col min="14" max="14" width="8.140625" style="46" bestFit="1" customWidth="1"/>
    <col min="15" max="16" width="7.85546875" style="46" bestFit="1" customWidth="1"/>
    <col min="17" max="17" width="8.5703125" style="46" bestFit="1" customWidth="1"/>
    <col min="18" max="18" width="8" style="46" bestFit="1" customWidth="1"/>
    <col min="19" max="19" width="7.85546875" style="46" bestFit="1" customWidth="1"/>
    <col min="20" max="20" width="8.5703125" style="46" bestFit="1" customWidth="1"/>
    <col min="21" max="21" width="18.140625" style="54" bestFit="1" customWidth="1"/>
    <col min="22" max="22" width="9" style="54" customWidth="1"/>
    <col min="23" max="23" width="14.7109375" style="54" customWidth="1"/>
    <col min="24" max="24" width="19.7109375" style="55" bestFit="1" customWidth="1"/>
    <col min="25" max="25" width="16.7109375" style="55" bestFit="1" customWidth="1"/>
    <col min="26" max="26" width="14.28515625" style="46" bestFit="1" customWidth="1"/>
    <col min="27" max="27" width="13.7109375" style="46" bestFit="1" customWidth="1"/>
    <col min="28" max="28" width="32.140625" style="46" customWidth="1"/>
    <col min="29" max="29" width="64.42578125" style="46" customWidth="1"/>
    <col min="30" max="30" width="11.28515625" style="46" bestFit="1" customWidth="1"/>
    <col min="31" max="16384" width="9.140625" style="46"/>
  </cols>
  <sheetData>
    <row r="1" spans="1:30" s="180" customFormat="1" ht="18" customHeight="1">
      <c r="A1" s="350"/>
      <c r="B1" s="351"/>
      <c r="C1" s="356" t="s">
        <v>90</v>
      </c>
      <c r="D1" s="356"/>
      <c r="E1" s="356"/>
      <c r="F1" s="356"/>
      <c r="G1" s="356"/>
      <c r="H1" s="356"/>
      <c r="I1" s="356"/>
      <c r="J1" s="356"/>
      <c r="K1" s="356"/>
      <c r="L1" s="356"/>
      <c r="M1" s="356"/>
      <c r="N1" s="356"/>
      <c r="O1" s="356"/>
      <c r="P1" s="356"/>
      <c r="Q1" s="356"/>
      <c r="R1" s="356"/>
      <c r="S1" s="356"/>
      <c r="T1" s="356"/>
      <c r="U1" s="356"/>
      <c r="V1" s="356"/>
      <c r="W1" s="356"/>
      <c r="X1" s="356"/>
      <c r="Y1" s="356"/>
      <c r="Z1" s="356"/>
      <c r="AA1" s="356"/>
      <c r="AB1" s="357"/>
      <c r="AC1" s="358"/>
      <c r="AD1" s="359"/>
    </row>
    <row r="2" spans="1:30" s="180" customFormat="1" ht="25.5" customHeight="1">
      <c r="A2" s="352"/>
      <c r="B2" s="353"/>
      <c r="C2" s="356" t="s">
        <v>91</v>
      </c>
      <c r="D2" s="356"/>
      <c r="E2" s="356"/>
      <c r="F2" s="356"/>
      <c r="G2" s="356"/>
      <c r="H2" s="356"/>
      <c r="I2" s="356"/>
      <c r="J2" s="356"/>
      <c r="K2" s="356"/>
      <c r="L2" s="356"/>
      <c r="M2" s="356"/>
      <c r="N2" s="356"/>
      <c r="O2" s="356"/>
      <c r="P2" s="356"/>
      <c r="Q2" s="356"/>
      <c r="R2" s="356"/>
      <c r="S2" s="356"/>
      <c r="T2" s="356"/>
      <c r="U2" s="356"/>
      <c r="V2" s="356"/>
      <c r="W2" s="356"/>
      <c r="X2" s="356"/>
      <c r="Y2" s="356"/>
      <c r="Z2" s="356"/>
      <c r="AA2" s="356"/>
      <c r="AB2" s="360"/>
      <c r="AC2" s="361"/>
      <c r="AD2" s="362"/>
    </row>
    <row r="3" spans="1:30" s="180" customFormat="1" ht="20.25" customHeight="1">
      <c r="A3" s="352"/>
      <c r="B3" s="353"/>
      <c r="C3" s="367" t="s">
        <v>1450</v>
      </c>
      <c r="D3" s="367"/>
      <c r="E3" s="367"/>
      <c r="F3" s="367"/>
      <c r="G3" s="367"/>
      <c r="H3" s="367"/>
      <c r="I3" s="367"/>
      <c r="J3" s="367"/>
      <c r="K3" s="367"/>
      <c r="L3" s="367"/>
      <c r="M3" s="367"/>
      <c r="N3" s="367"/>
      <c r="O3" s="367"/>
      <c r="P3" s="367"/>
      <c r="Q3" s="367"/>
      <c r="R3" s="367"/>
      <c r="S3" s="367"/>
      <c r="T3" s="367"/>
      <c r="U3" s="367"/>
      <c r="V3" s="367"/>
      <c r="W3" s="367"/>
      <c r="X3" s="367"/>
      <c r="Y3" s="367"/>
      <c r="Z3" s="367"/>
      <c r="AA3" s="367"/>
      <c r="AB3" s="360"/>
      <c r="AC3" s="361"/>
      <c r="AD3" s="362"/>
    </row>
    <row r="4" spans="1:30" s="180" customFormat="1" ht="24.75" customHeight="1">
      <c r="A4" s="352"/>
      <c r="B4" s="353"/>
      <c r="C4" s="367" t="s">
        <v>93</v>
      </c>
      <c r="D4" s="367"/>
      <c r="E4" s="367"/>
      <c r="F4" s="367"/>
      <c r="G4" s="367"/>
      <c r="H4" s="367"/>
      <c r="I4" s="367"/>
      <c r="J4" s="367" t="s">
        <v>1591</v>
      </c>
      <c r="K4" s="367"/>
      <c r="L4" s="367"/>
      <c r="M4" s="367"/>
      <c r="N4" s="367"/>
      <c r="O4" s="367"/>
      <c r="P4" s="367"/>
      <c r="Q4" s="367"/>
      <c r="R4" s="367" t="s">
        <v>95</v>
      </c>
      <c r="S4" s="367"/>
      <c r="T4" s="367"/>
      <c r="U4" s="367"/>
      <c r="V4" s="367"/>
      <c r="W4" s="367"/>
      <c r="X4" s="367"/>
      <c r="Y4" s="367"/>
      <c r="Z4" s="367" t="s">
        <v>96</v>
      </c>
      <c r="AA4" s="367"/>
      <c r="AB4" s="360"/>
      <c r="AC4" s="361"/>
      <c r="AD4" s="362"/>
    </row>
    <row r="5" spans="1:30" s="180" customFormat="1">
      <c r="A5" s="354"/>
      <c r="B5" s="355"/>
      <c r="C5" s="366" t="s">
        <v>97</v>
      </c>
      <c r="D5" s="366"/>
      <c r="E5" s="366"/>
      <c r="F5" s="366"/>
      <c r="G5" s="366"/>
      <c r="H5" s="366"/>
      <c r="I5" s="366"/>
      <c r="J5" s="368">
        <v>6</v>
      </c>
      <c r="K5" s="368"/>
      <c r="L5" s="368"/>
      <c r="M5" s="368"/>
      <c r="N5" s="368"/>
      <c r="O5" s="368"/>
      <c r="P5" s="368"/>
      <c r="Q5" s="368"/>
      <c r="R5" s="369">
        <v>46213</v>
      </c>
      <c r="S5" s="368"/>
      <c r="T5" s="368"/>
      <c r="U5" s="368"/>
      <c r="V5" s="368"/>
      <c r="W5" s="368"/>
      <c r="X5" s="368"/>
      <c r="Y5" s="368"/>
      <c r="Z5" s="366" t="s">
        <v>1663</v>
      </c>
      <c r="AA5" s="366"/>
      <c r="AB5" s="363"/>
      <c r="AC5" s="364"/>
      <c r="AD5" s="365"/>
    </row>
    <row r="6" spans="1:30" s="180" customFormat="1">
      <c r="A6" s="341" t="s">
        <v>1589</v>
      </c>
      <c r="B6" s="341"/>
      <c r="C6" s="341"/>
      <c r="D6" s="341"/>
      <c r="E6" s="341"/>
      <c r="F6" s="341"/>
      <c r="G6" s="342"/>
      <c r="H6" s="343" t="s">
        <v>1588</v>
      </c>
      <c r="I6" s="343"/>
      <c r="J6" s="343"/>
      <c r="K6" s="343"/>
      <c r="L6" s="344" t="s">
        <v>102</v>
      </c>
      <c r="M6" s="345"/>
      <c r="N6" s="345"/>
      <c r="O6" s="345"/>
      <c r="P6" s="345"/>
      <c r="Q6" s="345"/>
      <c r="R6" s="345"/>
      <c r="S6" s="345"/>
      <c r="T6" s="345"/>
      <c r="U6" s="345"/>
      <c r="V6" s="345"/>
      <c r="W6" s="345"/>
      <c r="X6" s="345"/>
      <c r="Y6" s="346"/>
      <c r="Z6" s="347" t="s">
        <v>99</v>
      </c>
      <c r="AA6" s="348"/>
      <c r="AB6" s="348"/>
      <c r="AC6" s="348"/>
      <c r="AD6" s="349"/>
    </row>
    <row r="7" spans="1:30" s="232" customFormat="1" ht="30">
      <c r="A7" s="235" t="s">
        <v>622</v>
      </c>
      <c r="B7" s="233" t="s">
        <v>623</v>
      </c>
      <c r="C7" s="233" t="s">
        <v>55</v>
      </c>
      <c r="D7" s="233" t="s">
        <v>80</v>
      </c>
      <c r="E7" s="233" t="s">
        <v>56</v>
      </c>
      <c r="F7" s="233" t="s">
        <v>57</v>
      </c>
      <c r="G7" s="340" t="s">
        <v>81</v>
      </c>
      <c r="H7" s="340"/>
      <c r="I7" s="340" t="s">
        <v>58</v>
      </c>
      <c r="J7" s="340"/>
      <c r="K7" s="340" t="s">
        <v>59</v>
      </c>
      <c r="L7" s="340"/>
      <c r="M7" s="340"/>
      <c r="N7" s="340" t="s">
        <v>82</v>
      </c>
      <c r="O7" s="340"/>
      <c r="P7" s="340"/>
      <c r="Q7" s="340"/>
      <c r="R7" s="340"/>
      <c r="S7" s="340"/>
      <c r="T7" s="340"/>
      <c r="U7" s="233" t="s">
        <v>60</v>
      </c>
      <c r="V7" s="340" t="s">
        <v>61</v>
      </c>
      <c r="W7" s="340"/>
      <c r="X7" s="340"/>
      <c r="Y7" s="340"/>
      <c r="Z7" s="340" t="s">
        <v>83</v>
      </c>
      <c r="AA7" s="340"/>
      <c r="AB7" s="340"/>
      <c r="AC7" s="340"/>
      <c r="AD7" s="340"/>
    </row>
    <row r="8" spans="1:30" s="232" customFormat="1" ht="31.5" customHeight="1">
      <c r="A8" s="236"/>
      <c r="B8" s="233"/>
      <c r="C8" s="233"/>
      <c r="D8" s="233"/>
      <c r="E8" s="233"/>
      <c r="F8" s="233" t="s">
        <v>84</v>
      </c>
      <c r="G8" s="233" t="s">
        <v>3</v>
      </c>
      <c r="H8" s="233" t="s">
        <v>1</v>
      </c>
      <c r="I8" s="233" t="s">
        <v>85</v>
      </c>
      <c r="J8" s="233" t="s">
        <v>86</v>
      </c>
      <c r="K8" s="234" t="s">
        <v>62</v>
      </c>
      <c r="L8" s="234" t="s">
        <v>63</v>
      </c>
      <c r="M8" s="234" t="s">
        <v>64</v>
      </c>
      <c r="N8" s="233" t="s">
        <v>65</v>
      </c>
      <c r="O8" s="233" t="s">
        <v>66</v>
      </c>
      <c r="P8" s="233" t="s">
        <v>67</v>
      </c>
      <c r="Q8" s="233" t="s">
        <v>68</v>
      </c>
      <c r="R8" s="233" t="s">
        <v>69</v>
      </c>
      <c r="S8" s="233" t="s">
        <v>70</v>
      </c>
      <c r="T8" s="233" t="s">
        <v>71</v>
      </c>
      <c r="U8" s="233" t="s">
        <v>72</v>
      </c>
      <c r="V8" s="220" t="s">
        <v>87</v>
      </c>
      <c r="W8" s="220" t="s">
        <v>1587</v>
      </c>
      <c r="X8" s="233" t="s">
        <v>2</v>
      </c>
      <c r="Y8" s="233" t="s">
        <v>73</v>
      </c>
      <c r="Z8" s="233" t="s">
        <v>74</v>
      </c>
      <c r="AA8" s="233" t="s">
        <v>75</v>
      </c>
      <c r="AB8" s="233" t="s">
        <v>76</v>
      </c>
      <c r="AC8" s="233" t="s">
        <v>77</v>
      </c>
      <c r="AD8" s="233" t="s">
        <v>0</v>
      </c>
    </row>
    <row r="9" spans="1:30" s="203" customFormat="1" ht="86.25" customHeight="1">
      <c r="A9" s="164" t="s">
        <v>613</v>
      </c>
      <c r="B9" s="164" t="s">
        <v>617</v>
      </c>
      <c r="C9" s="164" t="s">
        <v>78</v>
      </c>
      <c r="D9" s="164" t="s">
        <v>618</v>
      </c>
      <c r="E9" s="164" t="s">
        <v>619</v>
      </c>
      <c r="F9" s="163">
        <v>1</v>
      </c>
      <c r="G9" s="209" t="s">
        <v>733</v>
      </c>
      <c r="H9" s="164" t="s">
        <v>1451</v>
      </c>
      <c r="I9" s="208" t="s">
        <v>89</v>
      </c>
      <c r="J9" s="207" t="s">
        <v>748</v>
      </c>
      <c r="K9" s="207" t="s">
        <v>751</v>
      </c>
      <c r="L9" s="207" t="s">
        <v>750</v>
      </c>
      <c r="M9" s="164" t="s">
        <v>749</v>
      </c>
      <c r="N9" s="163">
        <v>2</v>
      </c>
      <c r="O9" s="163">
        <v>2</v>
      </c>
      <c r="P9" s="163">
        <f t="shared" ref="P9:P37" si="0">N9*O9</f>
        <v>4</v>
      </c>
      <c r="Q9" s="164" t="s">
        <v>63</v>
      </c>
      <c r="R9" s="163">
        <v>25</v>
      </c>
      <c r="S9" s="163">
        <f>P9*R9</f>
        <v>100</v>
      </c>
      <c r="T9" s="165" t="str">
        <f>IF(AND(S9&gt;=600,S9&lt;=4000),"I",IF(AND(S9&gt;=150,S9&lt;=500),"II",IF(AND(S9&gt;=40,S9&lt;=120),"III",IF(AND(S9&gt;=0,S9&lt;=39),"IV"))))</f>
        <v>III</v>
      </c>
      <c r="U9" s="164" t="str">
        <f>IF(AND(S9&gt;=600,S9&lt;=4000),"No Aceptable",IF(AND(S9&gt;=150,S9&lt;=500),"Aceptable con Control Especifico",IF(AND(S9&gt;=40,S9&lt;=120),"Mejorable",IF(AND(S9&gt;=0,S9&lt;=39),"Aceptable",))))</f>
        <v>Mejorable</v>
      </c>
      <c r="V9" s="164">
        <v>58</v>
      </c>
      <c r="W9" s="207"/>
      <c r="X9" s="164" t="str">
        <f>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mínimas.","ERROR"))))</f>
        <v>Lesiones o enfermedades con incapacidad laboral temporal; pérdidas económicas leves.</v>
      </c>
      <c r="Y9" s="207" t="s">
        <v>79</v>
      </c>
      <c r="Z9" s="207" t="s">
        <v>1156</v>
      </c>
      <c r="AA9" s="207" t="s">
        <v>1156</v>
      </c>
      <c r="AB9" s="207" t="s">
        <v>1156</v>
      </c>
      <c r="AC9" s="207" t="s">
        <v>1474</v>
      </c>
      <c r="AD9" s="207" t="s">
        <v>1201</v>
      </c>
    </row>
    <row r="10" spans="1:30" s="203" customFormat="1" ht="86.25" customHeight="1">
      <c r="A10" s="164" t="s">
        <v>613</v>
      </c>
      <c r="B10" s="164" t="s">
        <v>617</v>
      </c>
      <c r="C10" s="164" t="s">
        <v>78</v>
      </c>
      <c r="D10" s="164" t="s">
        <v>618</v>
      </c>
      <c r="E10" s="164" t="s">
        <v>619</v>
      </c>
      <c r="F10" s="163">
        <v>1</v>
      </c>
      <c r="G10" s="209" t="s">
        <v>734</v>
      </c>
      <c r="H10" s="164" t="s">
        <v>1451</v>
      </c>
      <c r="I10" s="208" t="s">
        <v>89</v>
      </c>
      <c r="J10" s="207" t="s">
        <v>748</v>
      </c>
      <c r="K10" s="207" t="s">
        <v>751</v>
      </c>
      <c r="L10" s="207" t="s">
        <v>750</v>
      </c>
      <c r="M10" s="164" t="s">
        <v>749</v>
      </c>
      <c r="N10" s="163">
        <v>2</v>
      </c>
      <c r="O10" s="163">
        <v>2</v>
      </c>
      <c r="P10" s="163">
        <f t="shared" si="0"/>
        <v>4</v>
      </c>
      <c r="Q10" s="164" t="s">
        <v>63</v>
      </c>
      <c r="R10" s="163">
        <v>25</v>
      </c>
      <c r="S10" s="163">
        <f t="shared" ref="S10:S37" si="1">P10*R10</f>
        <v>100</v>
      </c>
      <c r="T10" s="165" t="str">
        <f t="shared" ref="T10:T37" si="2">IF(AND(S10&gt;=600,S10&lt;=4000),"I",IF(AND(S10&gt;=150,S10&lt;=500),"II",IF(AND(S10&gt;=40,S10&lt;=120),"III",IF(AND(S10&gt;=0,S10&lt;=39),"IV"))))</f>
        <v>III</v>
      </c>
      <c r="U10" s="164" t="str">
        <f t="shared" ref="U10:U37" si="3">IF(AND(S10&gt;=600,S10&lt;=4000),"No Aceptable",IF(AND(S10&gt;=150,S10&lt;=500),"Aceptable con Control Especifico",IF(AND(S10&gt;=40,S10&lt;=120),"Mejorable",IF(AND(S10&gt;=0,S10&lt;=39),"Aceptable",))))</f>
        <v>Mejorable</v>
      </c>
      <c r="V10" s="164">
        <v>58</v>
      </c>
      <c r="W10" s="207"/>
      <c r="X10" s="164" t="str">
        <f t="shared" ref="X10:X37" si="4">IF(R10=100,"Posible muerte, situación crítica o catastrófica; pérdidas económicas muy altas.",IF(R10=60,"Lesiones o enfermedades graves irreparables (Incapacidad permanente parcial o invalidez); pérdidas económicas altas.",IF(R10=25,"Lesiones o enfermedades con incapacidad laboral temporal; pérdidas económicas leves.",IF(R10=10,"Lesiones o enfermedades que no requieren incapacidad; pérdidas económicas mínimas.","ERROR"))))</f>
        <v>Lesiones o enfermedades con incapacidad laboral temporal; pérdidas económicas leves.</v>
      </c>
      <c r="Y10" s="207" t="s">
        <v>79</v>
      </c>
      <c r="Z10" s="207" t="s">
        <v>1156</v>
      </c>
      <c r="AA10" s="207" t="s">
        <v>1156</v>
      </c>
      <c r="AB10" s="207" t="s">
        <v>1156</v>
      </c>
      <c r="AC10" s="207" t="s">
        <v>1474</v>
      </c>
      <c r="AD10" s="207" t="s">
        <v>1201</v>
      </c>
    </row>
    <row r="11" spans="1:30" s="203" customFormat="1" ht="86.25" customHeight="1">
      <c r="A11" s="164" t="s">
        <v>613</v>
      </c>
      <c r="B11" s="164" t="s">
        <v>617</v>
      </c>
      <c r="C11" s="164" t="s">
        <v>78</v>
      </c>
      <c r="D11" s="164" t="s">
        <v>618</v>
      </c>
      <c r="E11" s="164" t="s">
        <v>619</v>
      </c>
      <c r="F11" s="163">
        <v>1</v>
      </c>
      <c r="G11" s="209" t="s">
        <v>737</v>
      </c>
      <c r="H11" s="164" t="s">
        <v>1451</v>
      </c>
      <c r="I11" s="208" t="s">
        <v>89</v>
      </c>
      <c r="J11" s="207" t="s">
        <v>748</v>
      </c>
      <c r="K11" s="207" t="s">
        <v>751</v>
      </c>
      <c r="L11" s="207" t="s">
        <v>750</v>
      </c>
      <c r="M11" s="164" t="s">
        <v>749</v>
      </c>
      <c r="N11" s="163">
        <v>2</v>
      </c>
      <c r="O11" s="163">
        <v>2</v>
      </c>
      <c r="P11" s="163">
        <f t="shared" si="0"/>
        <v>4</v>
      </c>
      <c r="Q11" s="164" t="s">
        <v>63</v>
      </c>
      <c r="R11" s="163">
        <v>25</v>
      </c>
      <c r="S11" s="163">
        <f t="shared" si="1"/>
        <v>100</v>
      </c>
      <c r="T11" s="165" t="str">
        <f t="shared" si="2"/>
        <v>III</v>
      </c>
      <c r="U11" s="164" t="str">
        <f t="shared" si="3"/>
        <v>Mejorable</v>
      </c>
      <c r="V11" s="164">
        <v>58</v>
      </c>
      <c r="W11" s="207"/>
      <c r="X11" s="164" t="str">
        <f t="shared" si="4"/>
        <v>Lesiones o enfermedades con incapacidad laboral temporal; pérdidas económicas leves.</v>
      </c>
      <c r="Y11" s="207" t="s">
        <v>79</v>
      </c>
      <c r="Z11" s="207" t="s">
        <v>1156</v>
      </c>
      <c r="AA11" s="207" t="s">
        <v>1156</v>
      </c>
      <c r="AB11" s="207" t="s">
        <v>1156</v>
      </c>
      <c r="AC11" s="207" t="s">
        <v>1474</v>
      </c>
      <c r="AD11" s="207" t="s">
        <v>1201</v>
      </c>
    </row>
    <row r="12" spans="1:30" s="203" customFormat="1" ht="86.25" customHeight="1">
      <c r="A12" s="164" t="s">
        <v>613</v>
      </c>
      <c r="B12" s="164" t="s">
        <v>617</v>
      </c>
      <c r="C12" s="164" t="s">
        <v>78</v>
      </c>
      <c r="D12" s="164" t="s">
        <v>618</v>
      </c>
      <c r="E12" s="164" t="s">
        <v>619</v>
      </c>
      <c r="F12" s="163">
        <v>1</v>
      </c>
      <c r="G12" s="209" t="s">
        <v>738</v>
      </c>
      <c r="H12" s="164" t="s">
        <v>1451</v>
      </c>
      <c r="I12" s="208" t="s">
        <v>89</v>
      </c>
      <c r="J12" s="207" t="s">
        <v>748</v>
      </c>
      <c r="K12" s="207" t="s">
        <v>751</v>
      </c>
      <c r="L12" s="207" t="s">
        <v>750</v>
      </c>
      <c r="M12" s="164" t="s">
        <v>749</v>
      </c>
      <c r="N12" s="163">
        <v>2</v>
      </c>
      <c r="O12" s="163">
        <v>1</v>
      </c>
      <c r="P12" s="163">
        <f t="shared" si="0"/>
        <v>2</v>
      </c>
      <c r="Q12" s="164" t="s">
        <v>63</v>
      </c>
      <c r="R12" s="163">
        <v>25</v>
      </c>
      <c r="S12" s="163">
        <f t="shared" si="1"/>
        <v>50</v>
      </c>
      <c r="T12" s="165" t="str">
        <f t="shared" si="2"/>
        <v>III</v>
      </c>
      <c r="U12" s="164" t="str">
        <f t="shared" si="3"/>
        <v>Mejorable</v>
      </c>
      <c r="V12" s="164">
        <v>58</v>
      </c>
      <c r="W12" s="207"/>
      <c r="X12" s="164" t="str">
        <f t="shared" si="4"/>
        <v>Lesiones o enfermedades con incapacidad laboral temporal; pérdidas económicas leves.</v>
      </c>
      <c r="Y12" s="207" t="s">
        <v>79</v>
      </c>
      <c r="Z12" s="207" t="s">
        <v>1156</v>
      </c>
      <c r="AA12" s="207" t="s">
        <v>1156</v>
      </c>
      <c r="AB12" s="207" t="s">
        <v>1156</v>
      </c>
      <c r="AC12" s="207" t="s">
        <v>1474</v>
      </c>
      <c r="AD12" s="207" t="s">
        <v>1201</v>
      </c>
    </row>
    <row r="13" spans="1:30" s="203" customFormat="1" ht="86.25" customHeight="1">
      <c r="A13" s="164" t="s">
        <v>613</v>
      </c>
      <c r="B13" s="164" t="s">
        <v>617</v>
      </c>
      <c r="C13" s="164" t="s">
        <v>78</v>
      </c>
      <c r="D13" s="164" t="s">
        <v>618</v>
      </c>
      <c r="E13" s="164" t="s">
        <v>619</v>
      </c>
      <c r="F13" s="163">
        <v>1</v>
      </c>
      <c r="G13" s="209" t="s">
        <v>739</v>
      </c>
      <c r="H13" s="164" t="s">
        <v>1569</v>
      </c>
      <c r="I13" s="208" t="s">
        <v>89</v>
      </c>
      <c r="J13" s="207" t="s">
        <v>748</v>
      </c>
      <c r="K13" s="207" t="s">
        <v>751</v>
      </c>
      <c r="L13" s="207" t="s">
        <v>750</v>
      </c>
      <c r="M13" s="164" t="s">
        <v>749</v>
      </c>
      <c r="N13" s="163">
        <v>2</v>
      </c>
      <c r="O13" s="163">
        <v>1</v>
      </c>
      <c r="P13" s="163">
        <f t="shared" si="0"/>
        <v>2</v>
      </c>
      <c r="Q13" s="164" t="s">
        <v>63</v>
      </c>
      <c r="R13" s="163">
        <v>25</v>
      </c>
      <c r="S13" s="163">
        <f t="shared" si="1"/>
        <v>50</v>
      </c>
      <c r="T13" s="165" t="str">
        <f t="shared" si="2"/>
        <v>III</v>
      </c>
      <c r="U13" s="164" t="str">
        <f t="shared" si="3"/>
        <v>Mejorable</v>
      </c>
      <c r="V13" s="164">
        <v>58</v>
      </c>
      <c r="W13" s="207"/>
      <c r="X13" s="164" t="str">
        <f t="shared" si="4"/>
        <v>Lesiones o enfermedades con incapacidad laboral temporal; pérdidas económicas leves.</v>
      </c>
      <c r="Y13" s="207" t="s">
        <v>79</v>
      </c>
      <c r="Z13" s="207" t="s">
        <v>1156</v>
      </c>
      <c r="AA13" s="207" t="s">
        <v>1156</v>
      </c>
      <c r="AB13" s="207" t="s">
        <v>1156</v>
      </c>
      <c r="AC13" s="207" t="s">
        <v>1474</v>
      </c>
      <c r="AD13" s="207" t="s">
        <v>1201</v>
      </c>
    </row>
    <row r="14" spans="1:30" s="203" customFormat="1" ht="285">
      <c r="A14" s="164" t="s">
        <v>613</v>
      </c>
      <c r="B14" s="164" t="s">
        <v>617</v>
      </c>
      <c r="C14" s="164" t="s">
        <v>78</v>
      </c>
      <c r="D14" s="164" t="s">
        <v>618</v>
      </c>
      <c r="E14" s="164" t="s">
        <v>619</v>
      </c>
      <c r="F14" s="163">
        <v>1</v>
      </c>
      <c r="G14" s="211" t="s">
        <v>1179</v>
      </c>
      <c r="H14" s="164" t="s">
        <v>1180</v>
      </c>
      <c r="I14" s="163" t="s">
        <v>88</v>
      </c>
      <c r="J14" s="164" t="s">
        <v>1181</v>
      </c>
      <c r="K14" s="164" t="s">
        <v>1117</v>
      </c>
      <c r="L14" s="164" t="s">
        <v>1182</v>
      </c>
      <c r="M14" s="164" t="s">
        <v>1183</v>
      </c>
      <c r="N14" s="163">
        <v>2</v>
      </c>
      <c r="O14" s="163">
        <v>3</v>
      </c>
      <c r="P14" s="163">
        <f t="shared" si="0"/>
        <v>6</v>
      </c>
      <c r="Q14" s="164" t="str">
        <f t="shared" ref="Q14:Q37" si="5">IF(AND(P14&gt;=0,P14&lt;=4),"Bajo",IF(AND(P14&gt;=6,P14&lt;=8),"Medio",IF(AND(P14&gt;=10,P14&lt;=20),"Alto",IF(AND(P14&gt;=24,P14&lt;=40),"Muy alto"))))</f>
        <v>Medio</v>
      </c>
      <c r="R14" s="163">
        <v>25</v>
      </c>
      <c r="S14" s="163">
        <f t="shared" si="1"/>
        <v>150</v>
      </c>
      <c r="T14" s="165" t="str">
        <f t="shared" si="2"/>
        <v>II</v>
      </c>
      <c r="U14" s="164" t="str">
        <f t="shared" si="3"/>
        <v>Aceptable con Control Especifico</v>
      </c>
      <c r="V14" s="164">
        <v>58</v>
      </c>
      <c r="W14" s="164"/>
      <c r="X14" s="164" t="str">
        <f t="shared" si="4"/>
        <v>Lesiones o enfermedades con incapacidad laboral temporal; pérdidas económicas leves.</v>
      </c>
      <c r="Y14" s="164" t="s">
        <v>79</v>
      </c>
      <c r="Z14" s="164" t="s">
        <v>1156</v>
      </c>
      <c r="AA14" s="164" t="s">
        <v>1156</v>
      </c>
      <c r="AB14" s="164" t="s">
        <v>1156</v>
      </c>
      <c r="AC14" s="164" t="s">
        <v>1475</v>
      </c>
      <c r="AD14" s="164" t="s">
        <v>1156</v>
      </c>
    </row>
    <row r="15" spans="1:30" s="203" customFormat="1" ht="285">
      <c r="A15" s="164" t="s">
        <v>613</v>
      </c>
      <c r="B15" s="164" t="s">
        <v>617</v>
      </c>
      <c r="C15" s="164" t="s">
        <v>78</v>
      </c>
      <c r="D15" s="164" t="s">
        <v>618</v>
      </c>
      <c r="E15" s="164" t="s">
        <v>619</v>
      </c>
      <c r="F15" s="163">
        <v>1</v>
      </c>
      <c r="G15" s="211" t="s">
        <v>1184</v>
      </c>
      <c r="H15" s="164" t="s">
        <v>1185</v>
      </c>
      <c r="I15" s="163" t="s">
        <v>88</v>
      </c>
      <c r="J15" s="164" t="s">
        <v>1186</v>
      </c>
      <c r="K15" s="164" t="s">
        <v>1117</v>
      </c>
      <c r="L15" s="164" t="s">
        <v>1182</v>
      </c>
      <c r="M15" s="164" t="s">
        <v>1183</v>
      </c>
      <c r="N15" s="163">
        <v>2</v>
      </c>
      <c r="O15" s="163">
        <v>3</v>
      </c>
      <c r="P15" s="163">
        <f t="shared" si="0"/>
        <v>6</v>
      </c>
      <c r="Q15" s="164" t="str">
        <f t="shared" si="5"/>
        <v>Medio</v>
      </c>
      <c r="R15" s="163">
        <v>25</v>
      </c>
      <c r="S15" s="163">
        <f t="shared" si="1"/>
        <v>150</v>
      </c>
      <c r="T15" s="165" t="str">
        <f t="shared" si="2"/>
        <v>II</v>
      </c>
      <c r="U15" s="164" t="str">
        <f t="shared" si="3"/>
        <v>Aceptable con Control Especifico</v>
      </c>
      <c r="V15" s="164">
        <v>58</v>
      </c>
      <c r="W15" s="164"/>
      <c r="X15" s="164" t="str">
        <f t="shared" si="4"/>
        <v>Lesiones o enfermedades con incapacidad laboral temporal; pérdidas económicas leves.</v>
      </c>
      <c r="Y15" s="164" t="s">
        <v>79</v>
      </c>
      <c r="Z15" s="164" t="s">
        <v>1156</v>
      </c>
      <c r="AA15" s="164" t="s">
        <v>1156</v>
      </c>
      <c r="AB15" s="164" t="s">
        <v>1156</v>
      </c>
      <c r="AC15" s="164" t="s">
        <v>1475</v>
      </c>
      <c r="AD15" s="164" t="s">
        <v>1156</v>
      </c>
    </row>
    <row r="16" spans="1:30" s="203" customFormat="1" ht="285">
      <c r="A16" s="164" t="s">
        <v>613</v>
      </c>
      <c r="B16" s="164" t="s">
        <v>617</v>
      </c>
      <c r="C16" s="164" t="s">
        <v>78</v>
      </c>
      <c r="D16" s="164" t="s">
        <v>618</v>
      </c>
      <c r="E16" s="164" t="s">
        <v>619</v>
      </c>
      <c r="F16" s="163">
        <v>1</v>
      </c>
      <c r="G16" s="211" t="s">
        <v>1187</v>
      </c>
      <c r="H16" s="164" t="s">
        <v>1188</v>
      </c>
      <c r="I16" s="163" t="s">
        <v>88</v>
      </c>
      <c r="J16" s="164" t="s">
        <v>1189</v>
      </c>
      <c r="K16" s="164" t="s">
        <v>1117</v>
      </c>
      <c r="L16" s="164" t="s">
        <v>1190</v>
      </c>
      <c r="M16" s="164" t="s">
        <v>1183</v>
      </c>
      <c r="N16" s="163">
        <v>2</v>
      </c>
      <c r="O16" s="163">
        <v>3</v>
      </c>
      <c r="P16" s="163">
        <f t="shared" si="0"/>
        <v>6</v>
      </c>
      <c r="Q16" s="164" t="str">
        <f t="shared" si="5"/>
        <v>Medio</v>
      </c>
      <c r="R16" s="163">
        <v>10</v>
      </c>
      <c r="S16" s="163">
        <f t="shared" si="1"/>
        <v>60</v>
      </c>
      <c r="T16" s="165" t="str">
        <f t="shared" si="2"/>
        <v>III</v>
      </c>
      <c r="U16" s="164" t="str">
        <f t="shared" si="3"/>
        <v>Mejorable</v>
      </c>
      <c r="V16" s="164">
        <v>58</v>
      </c>
      <c r="W16" s="164"/>
      <c r="X16" s="164" t="str">
        <f t="shared" si="4"/>
        <v>Lesiones o enfermedades que no requieren incapacidad; pérdidas económicas mínimas.</v>
      </c>
      <c r="Y16" s="164" t="s">
        <v>79</v>
      </c>
      <c r="Z16" s="164" t="s">
        <v>1156</v>
      </c>
      <c r="AA16" s="164" t="s">
        <v>1156</v>
      </c>
      <c r="AB16" s="164" t="s">
        <v>1156</v>
      </c>
      <c r="AC16" s="164" t="s">
        <v>1475</v>
      </c>
      <c r="AD16" s="164" t="s">
        <v>1156</v>
      </c>
    </row>
    <row r="17" spans="1:30" s="203" customFormat="1" ht="135">
      <c r="A17" s="164" t="s">
        <v>613</v>
      </c>
      <c r="B17" s="164" t="s">
        <v>617</v>
      </c>
      <c r="C17" s="164" t="s">
        <v>78</v>
      </c>
      <c r="D17" s="164" t="s">
        <v>618</v>
      </c>
      <c r="E17" s="164" t="s">
        <v>619</v>
      </c>
      <c r="F17" s="163">
        <v>1</v>
      </c>
      <c r="G17" s="207" t="s">
        <v>1458</v>
      </c>
      <c r="H17" s="164" t="s">
        <v>1452</v>
      </c>
      <c r="I17" s="163" t="s">
        <v>88</v>
      </c>
      <c r="J17" s="164" t="s">
        <v>1044</v>
      </c>
      <c r="K17" s="164" t="s">
        <v>1117</v>
      </c>
      <c r="L17" s="164" t="s">
        <v>1117</v>
      </c>
      <c r="M17" s="211" t="s">
        <v>1595</v>
      </c>
      <c r="N17" s="163">
        <v>2</v>
      </c>
      <c r="O17" s="163">
        <v>3</v>
      </c>
      <c r="P17" s="163">
        <f t="shared" si="0"/>
        <v>6</v>
      </c>
      <c r="Q17" s="164" t="str">
        <f t="shared" si="5"/>
        <v>Medio</v>
      </c>
      <c r="R17" s="163">
        <v>25</v>
      </c>
      <c r="S17" s="163">
        <f t="shared" si="1"/>
        <v>150</v>
      </c>
      <c r="T17" s="165" t="str">
        <f t="shared" si="2"/>
        <v>II</v>
      </c>
      <c r="U17" s="164" t="str">
        <f t="shared" si="3"/>
        <v>Aceptable con Control Especifico</v>
      </c>
      <c r="V17" s="164">
        <v>58</v>
      </c>
      <c r="W17" s="164" t="s">
        <v>1651</v>
      </c>
      <c r="X17" s="164" t="str">
        <f t="shared" si="4"/>
        <v>Lesiones o enfermedades con incapacidad laboral temporal; pérdidas económicas leves.</v>
      </c>
      <c r="Y17" s="164" t="s">
        <v>79</v>
      </c>
      <c r="Z17" s="164" t="s">
        <v>1156</v>
      </c>
      <c r="AA17" s="164" t="s">
        <v>1156</v>
      </c>
      <c r="AB17" s="164" t="s">
        <v>1156</v>
      </c>
      <c r="AC17" s="164" t="s">
        <v>1164</v>
      </c>
      <c r="AD17" s="164" t="s">
        <v>1156</v>
      </c>
    </row>
    <row r="18" spans="1:30" s="203" customFormat="1" ht="135">
      <c r="A18" s="164" t="s">
        <v>613</v>
      </c>
      <c r="B18" s="164" t="s">
        <v>617</v>
      </c>
      <c r="C18" s="164" t="s">
        <v>78</v>
      </c>
      <c r="D18" s="164" t="s">
        <v>618</v>
      </c>
      <c r="E18" s="164" t="s">
        <v>619</v>
      </c>
      <c r="F18" s="163">
        <v>1</v>
      </c>
      <c r="G18" s="207" t="s">
        <v>1459</v>
      </c>
      <c r="H18" s="164" t="s">
        <v>1453</v>
      </c>
      <c r="I18" s="163" t="s">
        <v>88</v>
      </c>
      <c r="J18" s="164" t="s">
        <v>1044</v>
      </c>
      <c r="K18" s="164" t="s">
        <v>1117</v>
      </c>
      <c r="L18" s="164" t="s">
        <v>1117</v>
      </c>
      <c r="M18" s="211" t="s">
        <v>1595</v>
      </c>
      <c r="N18" s="163">
        <v>2</v>
      </c>
      <c r="O18" s="163">
        <v>3</v>
      </c>
      <c r="P18" s="163">
        <f t="shared" si="0"/>
        <v>6</v>
      </c>
      <c r="Q18" s="164" t="str">
        <f t="shared" si="5"/>
        <v>Medio</v>
      </c>
      <c r="R18" s="163">
        <v>25</v>
      </c>
      <c r="S18" s="163">
        <f t="shared" si="1"/>
        <v>150</v>
      </c>
      <c r="T18" s="165" t="str">
        <f t="shared" si="2"/>
        <v>II</v>
      </c>
      <c r="U18" s="164" t="str">
        <f t="shared" si="3"/>
        <v>Aceptable con Control Especifico</v>
      </c>
      <c r="V18" s="164">
        <v>58</v>
      </c>
      <c r="W18" s="164" t="s">
        <v>1651</v>
      </c>
      <c r="X18" s="164" t="str">
        <f t="shared" si="4"/>
        <v>Lesiones o enfermedades con incapacidad laboral temporal; pérdidas económicas leves.</v>
      </c>
      <c r="Y18" s="164" t="s">
        <v>79</v>
      </c>
      <c r="Z18" s="164" t="s">
        <v>1156</v>
      </c>
      <c r="AA18" s="164" t="s">
        <v>1156</v>
      </c>
      <c r="AB18" s="164" t="s">
        <v>1156</v>
      </c>
      <c r="AC18" s="164" t="s">
        <v>1164</v>
      </c>
      <c r="AD18" s="164" t="s">
        <v>1156</v>
      </c>
    </row>
    <row r="19" spans="1:30" s="203" customFormat="1" ht="135">
      <c r="A19" s="164" t="s">
        <v>613</v>
      </c>
      <c r="B19" s="164" t="s">
        <v>617</v>
      </c>
      <c r="C19" s="164" t="s">
        <v>78</v>
      </c>
      <c r="D19" s="164" t="s">
        <v>618</v>
      </c>
      <c r="E19" s="164" t="s">
        <v>619</v>
      </c>
      <c r="F19" s="163">
        <v>1</v>
      </c>
      <c r="G19" s="207" t="s">
        <v>1460</v>
      </c>
      <c r="H19" s="164" t="s">
        <v>1454</v>
      </c>
      <c r="I19" s="163" t="s">
        <v>88</v>
      </c>
      <c r="J19" s="164" t="s">
        <v>1044</v>
      </c>
      <c r="K19" s="164" t="s">
        <v>1117</v>
      </c>
      <c r="L19" s="164" t="s">
        <v>1117</v>
      </c>
      <c r="M19" s="211" t="s">
        <v>1595</v>
      </c>
      <c r="N19" s="163">
        <v>2</v>
      </c>
      <c r="O19" s="163">
        <v>3</v>
      </c>
      <c r="P19" s="163">
        <f t="shared" si="0"/>
        <v>6</v>
      </c>
      <c r="Q19" s="164" t="str">
        <f t="shared" si="5"/>
        <v>Medio</v>
      </c>
      <c r="R19" s="163">
        <v>25</v>
      </c>
      <c r="S19" s="163">
        <f t="shared" si="1"/>
        <v>150</v>
      </c>
      <c r="T19" s="165" t="str">
        <f t="shared" si="2"/>
        <v>II</v>
      </c>
      <c r="U19" s="164" t="str">
        <f t="shared" si="3"/>
        <v>Aceptable con Control Especifico</v>
      </c>
      <c r="V19" s="164">
        <v>58</v>
      </c>
      <c r="W19" s="164" t="s">
        <v>1651</v>
      </c>
      <c r="X19" s="164" t="str">
        <f t="shared" si="4"/>
        <v>Lesiones o enfermedades con incapacidad laboral temporal; pérdidas económicas leves.</v>
      </c>
      <c r="Y19" s="164" t="s">
        <v>79</v>
      </c>
      <c r="Z19" s="164" t="s">
        <v>1156</v>
      </c>
      <c r="AA19" s="164" t="s">
        <v>1156</v>
      </c>
      <c r="AB19" s="164" t="s">
        <v>1156</v>
      </c>
      <c r="AC19" s="164" t="s">
        <v>1164</v>
      </c>
      <c r="AD19" s="164" t="s">
        <v>1156</v>
      </c>
    </row>
    <row r="20" spans="1:30" s="203" customFormat="1" ht="135">
      <c r="A20" s="164" t="s">
        <v>613</v>
      </c>
      <c r="B20" s="164" t="s">
        <v>617</v>
      </c>
      <c r="C20" s="164" t="s">
        <v>78</v>
      </c>
      <c r="D20" s="164" t="s">
        <v>618</v>
      </c>
      <c r="E20" s="164" t="s">
        <v>619</v>
      </c>
      <c r="F20" s="163">
        <v>1</v>
      </c>
      <c r="G20" s="207" t="s">
        <v>1461</v>
      </c>
      <c r="H20" s="164" t="s">
        <v>1455</v>
      </c>
      <c r="I20" s="163" t="s">
        <v>88</v>
      </c>
      <c r="J20" s="164" t="s">
        <v>1044</v>
      </c>
      <c r="K20" s="164" t="s">
        <v>1117</v>
      </c>
      <c r="L20" s="164" t="s">
        <v>1117</v>
      </c>
      <c r="M20" s="211" t="s">
        <v>1595</v>
      </c>
      <c r="N20" s="163">
        <v>2</v>
      </c>
      <c r="O20" s="163">
        <v>3</v>
      </c>
      <c r="P20" s="163">
        <f t="shared" si="0"/>
        <v>6</v>
      </c>
      <c r="Q20" s="164" t="str">
        <f t="shared" si="5"/>
        <v>Medio</v>
      </c>
      <c r="R20" s="163">
        <v>25</v>
      </c>
      <c r="S20" s="163">
        <f t="shared" si="1"/>
        <v>150</v>
      </c>
      <c r="T20" s="165" t="str">
        <f t="shared" si="2"/>
        <v>II</v>
      </c>
      <c r="U20" s="164" t="str">
        <f t="shared" si="3"/>
        <v>Aceptable con Control Especifico</v>
      </c>
      <c r="V20" s="164">
        <v>58</v>
      </c>
      <c r="W20" s="164" t="s">
        <v>1651</v>
      </c>
      <c r="X20" s="164" t="str">
        <f t="shared" si="4"/>
        <v>Lesiones o enfermedades con incapacidad laboral temporal; pérdidas económicas leves.</v>
      </c>
      <c r="Y20" s="164" t="s">
        <v>79</v>
      </c>
      <c r="Z20" s="164" t="s">
        <v>1156</v>
      </c>
      <c r="AA20" s="164" t="s">
        <v>1156</v>
      </c>
      <c r="AB20" s="164" t="s">
        <v>1156</v>
      </c>
      <c r="AC20" s="164" t="s">
        <v>1164</v>
      </c>
      <c r="AD20" s="164" t="s">
        <v>1156</v>
      </c>
    </row>
    <row r="21" spans="1:30" s="203" customFormat="1" ht="135">
      <c r="A21" s="164" t="s">
        <v>613</v>
      </c>
      <c r="B21" s="164" t="s">
        <v>617</v>
      </c>
      <c r="C21" s="164" t="s">
        <v>78</v>
      </c>
      <c r="D21" s="164" t="s">
        <v>618</v>
      </c>
      <c r="E21" s="164" t="s">
        <v>619</v>
      </c>
      <c r="F21" s="163">
        <v>1</v>
      </c>
      <c r="G21" s="207" t="s">
        <v>1462</v>
      </c>
      <c r="H21" s="164" t="s">
        <v>1456</v>
      </c>
      <c r="I21" s="163" t="s">
        <v>88</v>
      </c>
      <c r="J21" s="164" t="s">
        <v>1044</v>
      </c>
      <c r="K21" s="164" t="s">
        <v>1117</v>
      </c>
      <c r="L21" s="164" t="s">
        <v>1117</v>
      </c>
      <c r="M21" s="211" t="s">
        <v>1595</v>
      </c>
      <c r="N21" s="163">
        <v>2</v>
      </c>
      <c r="O21" s="163">
        <v>3</v>
      </c>
      <c r="P21" s="163">
        <f t="shared" si="0"/>
        <v>6</v>
      </c>
      <c r="Q21" s="164" t="str">
        <f t="shared" si="5"/>
        <v>Medio</v>
      </c>
      <c r="R21" s="163">
        <v>25</v>
      </c>
      <c r="S21" s="163">
        <f t="shared" si="1"/>
        <v>150</v>
      </c>
      <c r="T21" s="165" t="str">
        <f t="shared" si="2"/>
        <v>II</v>
      </c>
      <c r="U21" s="164" t="str">
        <f t="shared" si="3"/>
        <v>Aceptable con Control Especifico</v>
      </c>
      <c r="V21" s="164">
        <v>58</v>
      </c>
      <c r="W21" s="164" t="s">
        <v>1651</v>
      </c>
      <c r="X21" s="164" t="str">
        <f t="shared" si="4"/>
        <v>Lesiones o enfermedades con incapacidad laboral temporal; pérdidas económicas leves.</v>
      </c>
      <c r="Y21" s="164" t="s">
        <v>79</v>
      </c>
      <c r="Z21" s="164" t="s">
        <v>1156</v>
      </c>
      <c r="AA21" s="164" t="s">
        <v>1156</v>
      </c>
      <c r="AB21" s="164" t="s">
        <v>1156</v>
      </c>
      <c r="AC21" s="164" t="s">
        <v>1164</v>
      </c>
      <c r="AD21" s="164" t="s">
        <v>1156</v>
      </c>
    </row>
    <row r="22" spans="1:30" s="203" customFormat="1" ht="135">
      <c r="A22" s="164" t="s">
        <v>613</v>
      </c>
      <c r="B22" s="164" t="s">
        <v>617</v>
      </c>
      <c r="C22" s="164" t="s">
        <v>78</v>
      </c>
      <c r="D22" s="164" t="s">
        <v>618</v>
      </c>
      <c r="E22" s="164" t="s">
        <v>619</v>
      </c>
      <c r="F22" s="163">
        <v>1</v>
      </c>
      <c r="G22" s="207" t="s">
        <v>1463</v>
      </c>
      <c r="H22" s="164" t="s">
        <v>1457</v>
      </c>
      <c r="I22" s="163" t="s">
        <v>88</v>
      </c>
      <c r="J22" s="164" t="s">
        <v>1044</v>
      </c>
      <c r="K22" s="164" t="s">
        <v>1117</v>
      </c>
      <c r="L22" s="164" t="s">
        <v>1117</v>
      </c>
      <c r="M22" s="211" t="s">
        <v>1595</v>
      </c>
      <c r="N22" s="163">
        <v>2</v>
      </c>
      <c r="O22" s="163">
        <v>3</v>
      </c>
      <c r="P22" s="163">
        <f t="shared" si="0"/>
        <v>6</v>
      </c>
      <c r="Q22" s="164" t="str">
        <f t="shared" si="5"/>
        <v>Medio</v>
      </c>
      <c r="R22" s="163">
        <v>25</v>
      </c>
      <c r="S22" s="163">
        <f t="shared" si="1"/>
        <v>150</v>
      </c>
      <c r="T22" s="165" t="str">
        <f t="shared" si="2"/>
        <v>II</v>
      </c>
      <c r="U22" s="164" t="str">
        <f t="shared" si="3"/>
        <v>Aceptable con Control Especifico</v>
      </c>
      <c r="V22" s="164">
        <v>58</v>
      </c>
      <c r="W22" s="164" t="s">
        <v>1651</v>
      </c>
      <c r="X22" s="164" t="str">
        <f t="shared" si="4"/>
        <v>Lesiones o enfermedades con incapacidad laboral temporal; pérdidas económicas leves.</v>
      </c>
      <c r="Y22" s="164" t="s">
        <v>79</v>
      </c>
      <c r="Z22" s="164" t="s">
        <v>1156</v>
      </c>
      <c r="AA22" s="164" t="s">
        <v>1156</v>
      </c>
      <c r="AB22" s="164" t="s">
        <v>1156</v>
      </c>
      <c r="AC22" s="164" t="s">
        <v>1164</v>
      </c>
      <c r="AD22" s="164" t="s">
        <v>1156</v>
      </c>
    </row>
    <row r="23" spans="1:30" s="203" customFormat="1" ht="135">
      <c r="A23" s="164" t="s">
        <v>613</v>
      </c>
      <c r="B23" s="164" t="s">
        <v>617</v>
      </c>
      <c r="C23" s="164" t="s">
        <v>78</v>
      </c>
      <c r="D23" s="164" t="s">
        <v>618</v>
      </c>
      <c r="E23" s="164" t="s">
        <v>619</v>
      </c>
      <c r="F23" s="163">
        <v>1</v>
      </c>
      <c r="G23" s="207" t="s">
        <v>1464</v>
      </c>
      <c r="H23" s="164" t="s">
        <v>1482</v>
      </c>
      <c r="I23" s="163" t="s">
        <v>88</v>
      </c>
      <c r="J23" s="164" t="s">
        <v>1074</v>
      </c>
      <c r="K23" s="164" t="s">
        <v>1117</v>
      </c>
      <c r="L23" s="164" t="s">
        <v>1117</v>
      </c>
      <c r="M23" s="211" t="s">
        <v>1595</v>
      </c>
      <c r="N23" s="163">
        <v>2</v>
      </c>
      <c r="O23" s="163">
        <v>1</v>
      </c>
      <c r="P23" s="163">
        <f t="shared" si="0"/>
        <v>2</v>
      </c>
      <c r="Q23" s="164" t="str">
        <f t="shared" si="5"/>
        <v>Bajo</v>
      </c>
      <c r="R23" s="163">
        <v>60</v>
      </c>
      <c r="S23" s="163">
        <f t="shared" si="1"/>
        <v>120</v>
      </c>
      <c r="T23" s="165" t="str">
        <f t="shared" si="2"/>
        <v>III</v>
      </c>
      <c r="U23" s="164" t="str">
        <f t="shared" si="3"/>
        <v>Mejorable</v>
      </c>
      <c r="V23" s="164">
        <v>58</v>
      </c>
      <c r="W23" s="164" t="s">
        <v>1651</v>
      </c>
      <c r="X23" s="164" t="str">
        <f t="shared" si="4"/>
        <v>Lesiones o enfermedades graves irreparables (Incapacidad permanente parcial o invalidez); pérdidas económicas altas.</v>
      </c>
      <c r="Y23" s="164" t="s">
        <v>79</v>
      </c>
      <c r="Z23" s="164" t="s">
        <v>1156</v>
      </c>
      <c r="AA23" s="164" t="s">
        <v>1156</v>
      </c>
      <c r="AB23" s="164" t="s">
        <v>1156</v>
      </c>
      <c r="AC23" s="164" t="s">
        <v>1165</v>
      </c>
      <c r="AD23" s="164" t="s">
        <v>1156</v>
      </c>
    </row>
    <row r="24" spans="1:30" s="203" customFormat="1" ht="135">
      <c r="A24" s="164" t="s">
        <v>613</v>
      </c>
      <c r="B24" s="164" t="s">
        <v>617</v>
      </c>
      <c r="C24" s="164" t="s">
        <v>78</v>
      </c>
      <c r="D24" s="164" t="s">
        <v>618</v>
      </c>
      <c r="E24" s="164" t="s">
        <v>619</v>
      </c>
      <c r="F24" s="163">
        <v>1</v>
      </c>
      <c r="G24" s="207" t="s">
        <v>1465</v>
      </c>
      <c r="H24" s="164" t="s">
        <v>1483</v>
      </c>
      <c r="I24" s="163" t="s">
        <v>88</v>
      </c>
      <c r="J24" s="164" t="s">
        <v>1074</v>
      </c>
      <c r="K24" s="164" t="s">
        <v>1117</v>
      </c>
      <c r="L24" s="164" t="s">
        <v>1117</v>
      </c>
      <c r="M24" s="211" t="s">
        <v>1595</v>
      </c>
      <c r="N24" s="163">
        <v>2</v>
      </c>
      <c r="O24" s="163">
        <v>1</v>
      </c>
      <c r="P24" s="163">
        <f t="shared" si="0"/>
        <v>2</v>
      </c>
      <c r="Q24" s="164" t="str">
        <f t="shared" si="5"/>
        <v>Bajo</v>
      </c>
      <c r="R24" s="163">
        <v>60</v>
      </c>
      <c r="S24" s="163">
        <f t="shared" si="1"/>
        <v>120</v>
      </c>
      <c r="T24" s="165" t="str">
        <f t="shared" si="2"/>
        <v>III</v>
      </c>
      <c r="U24" s="164" t="str">
        <f t="shared" si="3"/>
        <v>Mejorable</v>
      </c>
      <c r="V24" s="164">
        <v>58</v>
      </c>
      <c r="W24" s="164" t="s">
        <v>1651</v>
      </c>
      <c r="X24" s="164" t="str">
        <f t="shared" si="4"/>
        <v>Lesiones o enfermedades graves irreparables (Incapacidad permanente parcial o invalidez); pérdidas económicas altas.</v>
      </c>
      <c r="Y24" s="164" t="s">
        <v>79</v>
      </c>
      <c r="Z24" s="164" t="s">
        <v>1119</v>
      </c>
      <c r="AA24" s="164" t="s">
        <v>1119</v>
      </c>
      <c r="AB24" s="164" t="s">
        <v>1156</v>
      </c>
      <c r="AC24" s="164" t="s">
        <v>1166</v>
      </c>
      <c r="AD24" s="164" t="s">
        <v>1156</v>
      </c>
    </row>
    <row r="25" spans="1:30" s="203" customFormat="1" ht="206.25" hidden="1" customHeight="1">
      <c r="A25" s="164" t="s">
        <v>613</v>
      </c>
      <c r="B25" s="164" t="s">
        <v>617</v>
      </c>
      <c r="C25" s="164" t="s">
        <v>78</v>
      </c>
      <c r="D25" s="164" t="s">
        <v>618</v>
      </c>
      <c r="E25" s="164" t="s">
        <v>619</v>
      </c>
      <c r="F25" s="163">
        <v>1</v>
      </c>
      <c r="G25" s="211" t="s">
        <v>1470</v>
      </c>
      <c r="H25" s="164" t="s">
        <v>1449</v>
      </c>
      <c r="I25" s="163" t="s">
        <v>89</v>
      </c>
      <c r="J25" s="164" t="s">
        <v>1191</v>
      </c>
      <c r="K25" s="164" t="s">
        <v>1192</v>
      </c>
      <c r="L25" s="164" t="s">
        <v>1193</v>
      </c>
      <c r="M25" s="164" t="s">
        <v>690</v>
      </c>
      <c r="N25" s="163">
        <v>2</v>
      </c>
      <c r="O25" s="163">
        <v>3</v>
      </c>
      <c r="P25" s="163">
        <f t="shared" si="0"/>
        <v>6</v>
      </c>
      <c r="Q25" s="164" t="str">
        <f t="shared" si="5"/>
        <v>Medio</v>
      </c>
      <c r="R25" s="163">
        <v>25</v>
      </c>
      <c r="S25" s="163">
        <f t="shared" si="1"/>
        <v>150</v>
      </c>
      <c r="T25" s="165" t="str">
        <f t="shared" si="2"/>
        <v>II</v>
      </c>
      <c r="U25" s="164" t="str">
        <f t="shared" si="3"/>
        <v>Aceptable con Control Especifico</v>
      </c>
      <c r="V25" s="164">
        <v>58</v>
      </c>
      <c r="W25" s="164"/>
      <c r="X25" s="164" t="str">
        <f t="shared" si="4"/>
        <v>Lesiones o enfermedades con incapacidad laboral temporal; pérdidas económicas leves.</v>
      </c>
      <c r="Y25" s="164" t="s">
        <v>79</v>
      </c>
      <c r="Z25" s="164" t="s">
        <v>1119</v>
      </c>
      <c r="AA25" s="164" t="s">
        <v>1119</v>
      </c>
      <c r="AB25" s="164" t="s">
        <v>1472</v>
      </c>
      <c r="AC25" s="164" t="s">
        <v>1473</v>
      </c>
      <c r="AD25" s="164" t="s">
        <v>1156</v>
      </c>
    </row>
    <row r="26" spans="1:30" s="203" customFormat="1" ht="206.25" hidden="1" customHeight="1">
      <c r="A26" s="164" t="s">
        <v>613</v>
      </c>
      <c r="B26" s="164" t="s">
        <v>617</v>
      </c>
      <c r="C26" s="164" t="s">
        <v>78</v>
      </c>
      <c r="D26" s="164" t="s">
        <v>618</v>
      </c>
      <c r="E26" s="164" t="s">
        <v>619</v>
      </c>
      <c r="F26" s="163">
        <v>1</v>
      </c>
      <c r="G26" s="211" t="s">
        <v>1470</v>
      </c>
      <c r="H26" s="164" t="s">
        <v>1531</v>
      </c>
      <c r="I26" s="163" t="s">
        <v>89</v>
      </c>
      <c r="J26" s="164" t="s">
        <v>1530</v>
      </c>
      <c r="K26" s="164" t="s">
        <v>1192</v>
      </c>
      <c r="L26" s="164" t="s">
        <v>1193</v>
      </c>
      <c r="M26" s="164" t="s">
        <v>690</v>
      </c>
      <c r="N26" s="163">
        <v>6</v>
      </c>
      <c r="O26" s="163">
        <v>1</v>
      </c>
      <c r="P26" s="163">
        <f>N26*O26</f>
        <v>6</v>
      </c>
      <c r="Q26" s="164" t="str">
        <f t="shared" si="5"/>
        <v>Medio</v>
      </c>
      <c r="R26" s="163">
        <v>60</v>
      </c>
      <c r="S26" s="163">
        <f>P26*R26</f>
        <v>360</v>
      </c>
      <c r="T26" s="165" t="str">
        <f t="shared" si="2"/>
        <v>II</v>
      </c>
      <c r="U26" s="164" t="str">
        <f>IF(AND(S26&gt;=600,S26&lt;=4000),"No Aceptable",IF(AND(S26&gt;=150,S26&lt;=500),"Aceptable con Control Especifico",IF(AND(S26&gt;=40,S26&lt;=120),"Mejorable",IF(AND(S26&gt;=0,S26&lt;=39),"Aceptable",))))</f>
        <v>Aceptable con Control Especifico</v>
      </c>
      <c r="V26" s="164">
        <v>58</v>
      </c>
      <c r="W26" s="164"/>
      <c r="X26" s="164" t="str">
        <f>IF(R26=100,"Posible muerte, situación crítica o catastrófica; pérdidas económicas muy altas.",IF(R26=60,"Lesiones o enfermedades graves irreparables (Incapacidad permanente parcial o invalidez); pérdidas económicas altas.",IF(R26=25,"Lesiones o enfermedades con incapacidad laboral temporal; pérdidas económicas leves.",IF(R26=10,"Lesiones o enfermedades que no requieren incapacidad; pérdidas económicas mínimas.","ERROR"))))</f>
        <v>Lesiones o enfermedades graves irreparables (Incapacidad permanente parcial o invalidez); pérdidas económicas altas.</v>
      </c>
      <c r="Y26" s="164" t="s">
        <v>79</v>
      </c>
      <c r="Z26" s="164" t="s">
        <v>1119</v>
      </c>
      <c r="AA26" s="164" t="s">
        <v>1119</v>
      </c>
      <c r="AB26" s="164" t="s">
        <v>1532</v>
      </c>
      <c r="AC26" s="164" t="s">
        <v>1533</v>
      </c>
      <c r="AD26" s="164" t="s">
        <v>1156</v>
      </c>
    </row>
    <row r="27" spans="1:30" s="203" customFormat="1" ht="184.5" hidden="1" customHeight="1">
      <c r="A27" s="164" t="s">
        <v>613</v>
      </c>
      <c r="B27" s="164" t="s">
        <v>617</v>
      </c>
      <c r="C27" s="164" t="s">
        <v>78</v>
      </c>
      <c r="D27" s="164" t="s">
        <v>618</v>
      </c>
      <c r="E27" s="164" t="s">
        <v>619</v>
      </c>
      <c r="F27" s="163">
        <v>0</v>
      </c>
      <c r="G27" s="211" t="s">
        <v>1470</v>
      </c>
      <c r="H27" s="164" t="s">
        <v>1198</v>
      </c>
      <c r="I27" s="163" t="s">
        <v>89</v>
      </c>
      <c r="J27" s="164" t="s">
        <v>1199</v>
      </c>
      <c r="K27" s="164" t="s">
        <v>1200</v>
      </c>
      <c r="L27" s="164" t="s">
        <v>36</v>
      </c>
      <c r="M27" s="164" t="s">
        <v>690</v>
      </c>
      <c r="N27" s="163">
        <v>2</v>
      </c>
      <c r="O27" s="163">
        <v>3</v>
      </c>
      <c r="P27" s="163">
        <f t="shared" si="0"/>
        <v>6</v>
      </c>
      <c r="Q27" s="164" t="str">
        <f t="shared" si="5"/>
        <v>Medio</v>
      </c>
      <c r="R27" s="163">
        <v>25</v>
      </c>
      <c r="S27" s="163">
        <f t="shared" si="1"/>
        <v>150</v>
      </c>
      <c r="T27" s="165" t="str">
        <f t="shared" si="2"/>
        <v>II</v>
      </c>
      <c r="U27" s="164" t="str">
        <f t="shared" si="3"/>
        <v>Aceptable con Control Especifico</v>
      </c>
      <c r="V27" s="164">
        <v>58</v>
      </c>
      <c r="W27" s="164"/>
      <c r="X27" s="164" t="str">
        <f t="shared" si="4"/>
        <v>Lesiones o enfermedades con incapacidad laboral temporal; pérdidas económicas leves.</v>
      </c>
      <c r="Y27" s="164" t="s">
        <v>79</v>
      </c>
      <c r="Z27" s="164" t="s">
        <v>1119</v>
      </c>
      <c r="AA27" s="164" t="s">
        <v>1119</v>
      </c>
      <c r="AB27" s="164" t="s">
        <v>1334</v>
      </c>
      <c r="AC27" s="164" t="s">
        <v>1473</v>
      </c>
      <c r="AD27" s="164" t="s">
        <v>1156</v>
      </c>
    </row>
    <row r="28" spans="1:30" s="203" customFormat="1" ht="210" hidden="1">
      <c r="A28" s="164" t="s">
        <v>613</v>
      </c>
      <c r="B28" s="164" t="s">
        <v>617</v>
      </c>
      <c r="C28" s="164" t="s">
        <v>78</v>
      </c>
      <c r="D28" s="164" t="s">
        <v>618</v>
      </c>
      <c r="E28" s="164" t="s">
        <v>619</v>
      </c>
      <c r="F28" s="163">
        <v>1</v>
      </c>
      <c r="G28" s="211" t="s">
        <v>1470</v>
      </c>
      <c r="H28" s="164" t="s">
        <v>1471</v>
      </c>
      <c r="I28" s="163" t="s">
        <v>89</v>
      </c>
      <c r="J28" s="164" t="s">
        <v>1194</v>
      </c>
      <c r="K28" s="164" t="s">
        <v>1192</v>
      </c>
      <c r="L28" s="164" t="s">
        <v>1195</v>
      </c>
      <c r="M28" s="164" t="s">
        <v>1196</v>
      </c>
      <c r="N28" s="163">
        <v>2</v>
      </c>
      <c r="O28" s="163">
        <v>3</v>
      </c>
      <c r="P28" s="163">
        <f t="shared" si="0"/>
        <v>6</v>
      </c>
      <c r="Q28" s="164" t="str">
        <f t="shared" si="5"/>
        <v>Medio</v>
      </c>
      <c r="R28" s="163">
        <v>25</v>
      </c>
      <c r="S28" s="163">
        <f t="shared" si="1"/>
        <v>150</v>
      </c>
      <c r="T28" s="165" t="str">
        <f t="shared" si="2"/>
        <v>II</v>
      </c>
      <c r="U28" s="164" t="str">
        <f t="shared" si="3"/>
        <v>Aceptable con Control Especifico</v>
      </c>
      <c r="V28" s="164">
        <v>58</v>
      </c>
      <c r="W28" s="164"/>
      <c r="X28" s="164" t="str">
        <f t="shared" si="4"/>
        <v>Lesiones o enfermedades con incapacidad laboral temporal; pérdidas económicas leves.</v>
      </c>
      <c r="Y28" s="164" t="s">
        <v>79</v>
      </c>
      <c r="Z28" s="164" t="s">
        <v>1119</v>
      </c>
      <c r="AA28" s="164" t="s">
        <v>1119</v>
      </c>
      <c r="AB28" s="164" t="s">
        <v>1334</v>
      </c>
      <c r="AC28" s="164" t="s">
        <v>1330</v>
      </c>
      <c r="AD28" s="164" t="s">
        <v>1156</v>
      </c>
    </row>
    <row r="29" spans="1:30" s="203" customFormat="1" ht="135" hidden="1">
      <c r="A29" s="164" t="s">
        <v>613</v>
      </c>
      <c r="B29" s="164" t="s">
        <v>617</v>
      </c>
      <c r="C29" s="164" t="s">
        <v>78</v>
      </c>
      <c r="D29" s="164" t="s">
        <v>618</v>
      </c>
      <c r="E29" s="164" t="s">
        <v>619</v>
      </c>
      <c r="F29" s="163">
        <v>1</v>
      </c>
      <c r="G29" s="211" t="s">
        <v>1418</v>
      </c>
      <c r="H29" s="164" t="s">
        <v>1197</v>
      </c>
      <c r="I29" s="163" t="s">
        <v>89</v>
      </c>
      <c r="J29" s="164" t="s">
        <v>610</v>
      </c>
      <c r="K29" s="164" t="s">
        <v>1117</v>
      </c>
      <c r="L29" s="164" t="s">
        <v>36</v>
      </c>
      <c r="M29" s="164" t="s">
        <v>690</v>
      </c>
      <c r="N29" s="163">
        <v>2</v>
      </c>
      <c r="O29" s="163">
        <v>1</v>
      </c>
      <c r="P29" s="163">
        <f t="shared" si="0"/>
        <v>2</v>
      </c>
      <c r="Q29" s="164" t="str">
        <f t="shared" si="5"/>
        <v>Bajo</v>
      </c>
      <c r="R29" s="163">
        <v>10</v>
      </c>
      <c r="S29" s="163">
        <f t="shared" si="1"/>
        <v>20</v>
      </c>
      <c r="T29" s="165" t="str">
        <f t="shared" si="2"/>
        <v>IV</v>
      </c>
      <c r="U29" s="164" t="str">
        <f t="shared" si="3"/>
        <v>Aceptable</v>
      </c>
      <c r="V29" s="164">
        <v>58</v>
      </c>
      <c r="W29" s="164"/>
      <c r="X29" s="164" t="str">
        <f t="shared" si="4"/>
        <v>Lesiones o enfermedades que no requieren incapacidad; pérdidas económicas mínimas.</v>
      </c>
      <c r="Y29" s="164" t="s">
        <v>79</v>
      </c>
      <c r="Z29" s="164" t="s">
        <v>1119</v>
      </c>
      <c r="AA29" s="164" t="s">
        <v>1479</v>
      </c>
      <c r="AB29" s="164" t="s">
        <v>1156</v>
      </c>
      <c r="AC29" s="164" t="s">
        <v>1478</v>
      </c>
      <c r="AD29" s="164" t="s">
        <v>1156</v>
      </c>
    </row>
    <row r="30" spans="1:30" s="241" customFormat="1" ht="270" hidden="1">
      <c r="A30" s="164" t="s">
        <v>613</v>
      </c>
      <c r="B30" s="164" t="s">
        <v>617</v>
      </c>
      <c r="C30" s="164" t="s">
        <v>78</v>
      </c>
      <c r="D30" s="164" t="s">
        <v>618</v>
      </c>
      <c r="E30" s="164" t="s">
        <v>1419</v>
      </c>
      <c r="F30" s="163">
        <v>1</v>
      </c>
      <c r="G30" s="209" t="s">
        <v>1407</v>
      </c>
      <c r="H30" s="164" t="s">
        <v>1408</v>
      </c>
      <c r="I30" s="163" t="s">
        <v>89</v>
      </c>
      <c r="J30" s="164" t="s">
        <v>1409</v>
      </c>
      <c r="K30" s="164" t="s">
        <v>1117</v>
      </c>
      <c r="L30" s="164" t="s">
        <v>1410</v>
      </c>
      <c r="M30" s="164" t="s">
        <v>1147</v>
      </c>
      <c r="N30" s="163">
        <v>2</v>
      </c>
      <c r="O30" s="163">
        <v>4</v>
      </c>
      <c r="P30" s="163">
        <f t="shared" si="0"/>
        <v>8</v>
      </c>
      <c r="Q30" s="164" t="str">
        <f t="shared" si="5"/>
        <v>Medio</v>
      </c>
      <c r="R30" s="163">
        <v>10</v>
      </c>
      <c r="S30" s="163">
        <f t="shared" si="1"/>
        <v>80</v>
      </c>
      <c r="T30" s="165" t="str">
        <f t="shared" si="2"/>
        <v>III</v>
      </c>
      <c r="U30" s="164" t="str">
        <f t="shared" si="3"/>
        <v>Mejorable</v>
      </c>
      <c r="V30" s="164">
        <v>58</v>
      </c>
      <c r="W30" s="164"/>
      <c r="X30" s="164" t="str">
        <f t="shared" si="4"/>
        <v>Lesiones o enfermedades que no requieren incapacidad; pérdidas económicas mínimas.</v>
      </c>
      <c r="Y30" s="164" t="s">
        <v>79</v>
      </c>
      <c r="Z30" s="164" t="s">
        <v>1119</v>
      </c>
      <c r="AA30" s="164" t="s">
        <v>1119</v>
      </c>
      <c r="AB30" s="164" t="s">
        <v>1119</v>
      </c>
      <c r="AC30" s="164" t="s">
        <v>1412</v>
      </c>
      <c r="AD30" s="164" t="s">
        <v>1413</v>
      </c>
    </row>
    <row r="31" spans="1:30" s="203" customFormat="1" ht="172.5" hidden="1" customHeight="1">
      <c r="A31" s="164" t="s">
        <v>613</v>
      </c>
      <c r="B31" s="164" t="s">
        <v>617</v>
      </c>
      <c r="C31" s="164" t="s">
        <v>78</v>
      </c>
      <c r="D31" s="164" t="s">
        <v>618</v>
      </c>
      <c r="E31" s="164" t="s">
        <v>619</v>
      </c>
      <c r="F31" s="163">
        <v>1</v>
      </c>
      <c r="G31" s="211" t="s">
        <v>1466</v>
      </c>
      <c r="H31" s="164" t="s">
        <v>684</v>
      </c>
      <c r="I31" s="163" t="s">
        <v>89</v>
      </c>
      <c r="J31" s="164" t="s">
        <v>492</v>
      </c>
      <c r="K31" s="164" t="s">
        <v>685</v>
      </c>
      <c r="L31" s="164" t="s">
        <v>699</v>
      </c>
      <c r="M31" s="164" t="s">
        <v>700</v>
      </c>
      <c r="N31" s="163">
        <v>2</v>
      </c>
      <c r="O31" s="163">
        <v>3</v>
      </c>
      <c r="P31" s="163">
        <f t="shared" si="0"/>
        <v>6</v>
      </c>
      <c r="Q31" s="164" t="str">
        <f t="shared" si="5"/>
        <v>Medio</v>
      </c>
      <c r="R31" s="163">
        <v>60</v>
      </c>
      <c r="S31" s="163">
        <f t="shared" si="1"/>
        <v>360</v>
      </c>
      <c r="T31" s="165" t="str">
        <f t="shared" si="2"/>
        <v>II</v>
      </c>
      <c r="U31" s="164" t="str">
        <f t="shared" si="3"/>
        <v>Aceptable con Control Especifico</v>
      </c>
      <c r="V31" s="164">
        <v>58</v>
      </c>
      <c r="W31" s="164"/>
      <c r="X31" s="164" t="str">
        <f t="shared" si="4"/>
        <v>Lesiones o enfermedades graves irreparables (Incapacidad permanente parcial o invalidez); pérdidas económicas altas.</v>
      </c>
      <c r="Y31" s="164" t="s">
        <v>79</v>
      </c>
      <c r="Z31" s="164" t="s">
        <v>1119</v>
      </c>
      <c r="AA31" s="164" t="s">
        <v>1119</v>
      </c>
      <c r="AB31" s="164" t="s">
        <v>1156</v>
      </c>
      <c r="AC31" s="164" t="s">
        <v>688</v>
      </c>
      <c r="AD31" s="164" t="s">
        <v>1156</v>
      </c>
    </row>
    <row r="32" spans="1:30" s="203" customFormat="1" ht="135" hidden="1">
      <c r="A32" s="164" t="s">
        <v>613</v>
      </c>
      <c r="B32" s="164" t="s">
        <v>617</v>
      </c>
      <c r="C32" s="164" t="s">
        <v>78</v>
      </c>
      <c r="D32" s="164" t="s">
        <v>618</v>
      </c>
      <c r="E32" s="164" t="s">
        <v>619</v>
      </c>
      <c r="F32" s="163">
        <v>1</v>
      </c>
      <c r="G32" s="211" t="s">
        <v>920</v>
      </c>
      <c r="H32" s="164" t="s">
        <v>689</v>
      </c>
      <c r="I32" s="163" t="s">
        <v>89</v>
      </c>
      <c r="J32" s="164" t="s">
        <v>1117</v>
      </c>
      <c r="K32" s="164" t="s">
        <v>692</v>
      </c>
      <c r="L32" s="164" t="s">
        <v>36</v>
      </c>
      <c r="M32" s="164" t="s">
        <v>690</v>
      </c>
      <c r="N32" s="163">
        <v>2</v>
      </c>
      <c r="O32" s="163">
        <v>1</v>
      </c>
      <c r="P32" s="163">
        <f t="shared" si="0"/>
        <v>2</v>
      </c>
      <c r="Q32" s="164" t="str">
        <f t="shared" si="5"/>
        <v>Bajo</v>
      </c>
      <c r="R32" s="163">
        <v>60</v>
      </c>
      <c r="S32" s="163">
        <f t="shared" si="1"/>
        <v>120</v>
      </c>
      <c r="T32" s="165" t="str">
        <f t="shared" si="2"/>
        <v>III</v>
      </c>
      <c r="U32" s="164" t="str">
        <f t="shared" si="3"/>
        <v>Mejorable</v>
      </c>
      <c r="V32" s="164">
        <v>58</v>
      </c>
      <c r="W32" s="164"/>
      <c r="X32" s="164" t="str">
        <f t="shared" si="4"/>
        <v>Lesiones o enfermedades graves irreparables (Incapacidad permanente parcial o invalidez); pérdidas económicas altas.</v>
      </c>
      <c r="Y32" s="164" t="s">
        <v>79</v>
      </c>
      <c r="Z32" s="164" t="s">
        <v>1119</v>
      </c>
      <c r="AA32" s="164" t="s">
        <v>1119</v>
      </c>
      <c r="AB32" s="164" t="s">
        <v>1476</v>
      </c>
      <c r="AC32" s="164" t="s">
        <v>1477</v>
      </c>
      <c r="AD32" s="164" t="s">
        <v>1156</v>
      </c>
    </row>
    <row r="33" spans="1:256" s="203" customFormat="1" ht="225" hidden="1">
      <c r="A33" s="164" t="s">
        <v>613</v>
      </c>
      <c r="B33" s="164" t="s">
        <v>617</v>
      </c>
      <c r="C33" s="164" t="s">
        <v>78</v>
      </c>
      <c r="D33" s="164" t="s">
        <v>618</v>
      </c>
      <c r="E33" s="164" t="s">
        <v>1419</v>
      </c>
      <c r="F33" s="163">
        <v>1</v>
      </c>
      <c r="G33" s="209" t="s">
        <v>1467</v>
      </c>
      <c r="H33" s="164" t="s">
        <v>1420</v>
      </c>
      <c r="I33" s="164" t="s">
        <v>89</v>
      </c>
      <c r="J33" s="164" t="s">
        <v>1398</v>
      </c>
      <c r="K33" s="164" t="s">
        <v>1399</v>
      </c>
      <c r="L33" s="164" t="s">
        <v>1400</v>
      </c>
      <c r="M33" s="164" t="s">
        <v>1421</v>
      </c>
      <c r="N33" s="163">
        <v>2</v>
      </c>
      <c r="O33" s="163">
        <v>3</v>
      </c>
      <c r="P33" s="163">
        <f t="shared" si="0"/>
        <v>6</v>
      </c>
      <c r="Q33" s="164" t="str">
        <f t="shared" si="5"/>
        <v>Medio</v>
      </c>
      <c r="R33" s="163">
        <v>10</v>
      </c>
      <c r="S33" s="163">
        <f t="shared" si="1"/>
        <v>60</v>
      </c>
      <c r="T33" s="165" t="str">
        <f t="shared" si="2"/>
        <v>III</v>
      </c>
      <c r="U33" s="164" t="str">
        <f t="shared" si="3"/>
        <v>Mejorable</v>
      </c>
      <c r="V33" s="164">
        <v>58</v>
      </c>
      <c r="W33" s="164"/>
      <c r="X33" s="164" t="str">
        <f t="shared" si="4"/>
        <v>Lesiones o enfermedades que no requieren incapacidad; pérdidas económicas mínimas.</v>
      </c>
      <c r="Y33" s="164" t="s">
        <v>79</v>
      </c>
      <c r="Z33" s="164" t="s">
        <v>1119</v>
      </c>
      <c r="AA33" s="164" t="s">
        <v>1119</v>
      </c>
      <c r="AB33" s="164" t="s">
        <v>1119</v>
      </c>
      <c r="AC33" s="164" t="s">
        <v>1557</v>
      </c>
      <c r="AD33" s="164" t="s">
        <v>1422</v>
      </c>
    </row>
    <row r="34" spans="1:256" s="250" customFormat="1" ht="144" hidden="1" customHeight="1">
      <c r="A34" s="164" t="s">
        <v>613</v>
      </c>
      <c r="B34" s="164" t="s">
        <v>617</v>
      </c>
      <c r="C34" s="164" t="s">
        <v>78</v>
      </c>
      <c r="D34" s="164" t="s">
        <v>618</v>
      </c>
      <c r="E34" s="164" t="s">
        <v>619</v>
      </c>
      <c r="F34" s="163">
        <v>0</v>
      </c>
      <c r="G34" s="211" t="s">
        <v>1468</v>
      </c>
      <c r="H34" s="164" t="s">
        <v>37</v>
      </c>
      <c r="I34" s="163" t="s">
        <v>89</v>
      </c>
      <c r="J34" s="164" t="s">
        <v>627</v>
      </c>
      <c r="K34" s="164" t="s">
        <v>628</v>
      </c>
      <c r="L34" s="164" t="s">
        <v>697</v>
      </c>
      <c r="M34" s="164" t="s">
        <v>702</v>
      </c>
      <c r="N34" s="163">
        <v>2</v>
      </c>
      <c r="O34" s="163">
        <v>1</v>
      </c>
      <c r="P34" s="163">
        <f t="shared" si="0"/>
        <v>2</v>
      </c>
      <c r="Q34" s="164" t="str">
        <f t="shared" si="5"/>
        <v>Bajo</v>
      </c>
      <c r="R34" s="163">
        <v>60</v>
      </c>
      <c r="S34" s="163">
        <f t="shared" si="1"/>
        <v>120</v>
      </c>
      <c r="T34" s="165" t="str">
        <f t="shared" si="2"/>
        <v>III</v>
      </c>
      <c r="U34" s="164" t="str">
        <f t="shared" si="3"/>
        <v>Mejorable</v>
      </c>
      <c r="V34" s="164">
        <v>58</v>
      </c>
      <c r="W34" s="164"/>
      <c r="X34" s="164" t="str">
        <f t="shared" si="4"/>
        <v>Lesiones o enfermedades graves irreparables (Incapacidad permanente parcial o invalidez); pérdidas económicas altas.</v>
      </c>
      <c r="Y34" s="164" t="s">
        <v>79</v>
      </c>
      <c r="Z34" s="164" t="s">
        <v>1119</v>
      </c>
      <c r="AA34" s="164" t="s">
        <v>1119</v>
      </c>
      <c r="AB34" s="164" t="s">
        <v>1480</v>
      </c>
      <c r="AC34" s="164" t="s">
        <v>1556</v>
      </c>
      <c r="AD34" s="164" t="s">
        <v>632</v>
      </c>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C34" s="203"/>
      <c r="CD34" s="203"/>
      <c r="CE34" s="203"/>
      <c r="CF34" s="203"/>
      <c r="CG34" s="203"/>
      <c r="CH34" s="203"/>
      <c r="CI34" s="203"/>
      <c r="CJ34" s="203"/>
      <c r="CK34" s="203"/>
      <c r="CL34" s="203"/>
      <c r="CM34" s="203"/>
      <c r="CN34" s="203"/>
      <c r="CO34" s="203"/>
      <c r="CP34" s="203"/>
      <c r="CQ34" s="203"/>
      <c r="CR34" s="203"/>
      <c r="CS34" s="203"/>
      <c r="CT34" s="203"/>
      <c r="CU34" s="203"/>
      <c r="CV34" s="203"/>
      <c r="CW34" s="203"/>
      <c r="CX34" s="203"/>
      <c r="CY34" s="203"/>
      <c r="CZ34" s="203"/>
      <c r="DA34" s="203"/>
      <c r="DB34" s="203"/>
      <c r="DC34" s="203"/>
      <c r="DD34" s="203"/>
      <c r="DE34" s="203"/>
      <c r="DF34" s="203"/>
      <c r="DG34" s="203"/>
      <c r="DH34" s="203"/>
      <c r="DI34" s="203"/>
      <c r="DJ34" s="203"/>
      <c r="DK34" s="203"/>
      <c r="DL34" s="203"/>
      <c r="DM34" s="203"/>
      <c r="DN34" s="203"/>
      <c r="DO34" s="203"/>
      <c r="DP34" s="203"/>
      <c r="DQ34" s="203"/>
      <c r="DR34" s="203"/>
      <c r="DS34" s="203"/>
      <c r="DT34" s="203"/>
      <c r="DU34" s="203"/>
      <c r="DV34" s="203"/>
      <c r="DW34" s="203"/>
      <c r="DX34" s="203"/>
      <c r="DY34" s="203"/>
      <c r="DZ34" s="203"/>
      <c r="EA34" s="203"/>
      <c r="EB34" s="203"/>
      <c r="EC34" s="203"/>
      <c r="ED34" s="203"/>
      <c r="EE34" s="203"/>
      <c r="EF34" s="203"/>
      <c r="EG34" s="203"/>
      <c r="EH34" s="203"/>
      <c r="EI34" s="203"/>
      <c r="EJ34" s="203"/>
      <c r="EK34" s="203"/>
      <c r="EL34" s="203"/>
      <c r="EM34" s="203"/>
      <c r="EN34" s="203"/>
      <c r="EO34" s="203"/>
      <c r="EP34" s="203"/>
      <c r="EQ34" s="203"/>
      <c r="ER34" s="203"/>
      <c r="ES34" s="203"/>
      <c r="ET34" s="203"/>
      <c r="EU34" s="203"/>
      <c r="EV34" s="203"/>
      <c r="EW34" s="203"/>
      <c r="EX34" s="203"/>
      <c r="EY34" s="203"/>
      <c r="EZ34" s="203"/>
      <c r="FA34" s="203"/>
      <c r="FB34" s="203"/>
      <c r="FC34" s="203"/>
      <c r="FD34" s="203"/>
      <c r="FE34" s="203"/>
      <c r="FF34" s="203"/>
      <c r="FG34" s="203"/>
      <c r="FH34" s="203"/>
      <c r="FI34" s="203"/>
      <c r="FJ34" s="203"/>
      <c r="FK34" s="203"/>
      <c r="FL34" s="203"/>
      <c r="FM34" s="203"/>
      <c r="FN34" s="203"/>
      <c r="FO34" s="203"/>
      <c r="FP34" s="203"/>
      <c r="FQ34" s="203"/>
      <c r="FR34" s="203"/>
      <c r="FS34" s="203"/>
      <c r="FT34" s="203"/>
      <c r="FU34" s="203"/>
      <c r="FV34" s="203"/>
      <c r="FW34" s="203"/>
      <c r="FX34" s="203"/>
      <c r="FY34" s="203"/>
      <c r="FZ34" s="203"/>
      <c r="GA34" s="203"/>
      <c r="GB34" s="203"/>
      <c r="GC34" s="203"/>
      <c r="GD34" s="203"/>
      <c r="GE34" s="203"/>
      <c r="GF34" s="203"/>
      <c r="GG34" s="203"/>
      <c r="GH34" s="203"/>
      <c r="GI34" s="203"/>
      <c r="GJ34" s="203"/>
      <c r="GK34" s="203"/>
      <c r="GL34" s="203"/>
      <c r="GM34" s="203"/>
      <c r="GN34" s="203"/>
      <c r="GO34" s="203"/>
      <c r="GP34" s="203"/>
      <c r="GQ34" s="203"/>
      <c r="GR34" s="203"/>
      <c r="GS34" s="203"/>
      <c r="GT34" s="203"/>
      <c r="GU34" s="203"/>
      <c r="GV34" s="203"/>
      <c r="GW34" s="203"/>
      <c r="GX34" s="203"/>
      <c r="GY34" s="203"/>
      <c r="GZ34" s="203"/>
      <c r="HA34" s="203"/>
      <c r="HB34" s="203"/>
      <c r="HC34" s="203"/>
      <c r="HD34" s="203"/>
      <c r="HE34" s="203"/>
      <c r="HF34" s="203"/>
      <c r="HG34" s="203"/>
      <c r="HH34" s="203"/>
      <c r="HI34" s="203"/>
      <c r="HJ34" s="203"/>
      <c r="HK34" s="203"/>
      <c r="HL34" s="203"/>
      <c r="HM34" s="203"/>
      <c r="HN34" s="203"/>
      <c r="HO34" s="203"/>
      <c r="HP34" s="203"/>
      <c r="HQ34" s="203"/>
      <c r="HR34" s="203"/>
      <c r="HS34" s="203"/>
      <c r="HT34" s="203"/>
      <c r="HU34" s="203"/>
      <c r="HV34" s="203"/>
      <c r="HW34" s="203"/>
      <c r="HX34" s="203"/>
      <c r="HY34" s="203"/>
      <c r="HZ34" s="203"/>
      <c r="IA34" s="203"/>
      <c r="IB34" s="203"/>
      <c r="IC34" s="203"/>
      <c r="ID34" s="203"/>
      <c r="IE34" s="203"/>
      <c r="IF34" s="203"/>
      <c r="IG34" s="203"/>
      <c r="IH34" s="203"/>
      <c r="II34" s="203"/>
      <c r="IJ34" s="203"/>
      <c r="IK34" s="203"/>
      <c r="IL34" s="203"/>
      <c r="IM34" s="203"/>
      <c r="IN34" s="203"/>
      <c r="IO34" s="203"/>
      <c r="IP34" s="203"/>
      <c r="IQ34" s="203"/>
      <c r="IR34" s="203"/>
      <c r="IS34" s="203"/>
      <c r="IT34" s="203"/>
      <c r="IU34" s="203"/>
      <c r="IV34" s="203"/>
    </row>
    <row r="35" spans="1:256" s="203" customFormat="1" ht="163.5" hidden="1" customHeight="1">
      <c r="A35" s="164" t="s">
        <v>613</v>
      </c>
      <c r="B35" s="164" t="s">
        <v>617</v>
      </c>
      <c r="C35" s="164" t="s">
        <v>78</v>
      </c>
      <c r="D35" s="164" t="s">
        <v>618</v>
      </c>
      <c r="E35" s="164" t="s">
        <v>619</v>
      </c>
      <c r="F35" s="163">
        <v>0</v>
      </c>
      <c r="G35" s="211" t="s">
        <v>1469</v>
      </c>
      <c r="H35" s="164" t="s">
        <v>631</v>
      </c>
      <c r="I35" s="163" t="s">
        <v>89</v>
      </c>
      <c r="J35" s="164" t="s">
        <v>677</v>
      </c>
      <c r="K35" s="164" t="s">
        <v>683</v>
      </c>
      <c r="L35" s="164" t="s">
        <v>698</v>
      </c>
      <c r="M35" s="164" t="s">
        <v>701</v>
      </c>
      <c r="N35" s="163">
        <v>6</v>
      </c>
      <c r="O35" s="163">
        <v>1</v>
      </c>
      <c r="P35" s="163">
        <f t="shared" si="0"/>
        <v>6</v>
      </c>
      <c r="Q35" s="164" t="str">
        <f t="shared" si="5"/>
        <v>Medio</v>
      </c>
      <c r="R35" s="163">
        <v>10</v>
      </c>
      <c r="S35" s="163">
        <f t="shared" si="1"/>
        <v>60</v>
      </c>
      <c r="T35" s="165" t="str">
        <f t="shared" si="2"/>
        <v>III</v>
      </c>
      <c r="U35" s="164" t="str">
        <f t="shared" si="3"/>
        <v>Mejorable</v>
      </c>
      <c r="V35" s="164">
        <v>58</v>
      </c>
      <c r="W35" s="164"/>
      <c r="X35" s="164" t="str">
        <f t="shared" si="4"/>
        <v>Lesiones o enfermedades que no requieren incapacidad; pérdidas económicas mínimas.</v>
      </c>
      <c r="Y35" s="164" t="s">
        <v>79</v>
      </c>
      <c r="Z35" s="164" t="s">
        <v>1119</v>
      </c>
      <c r="AA35" s="164" t="s">
        <v>1119</v>
      </c>
      <c r="AB35" s="164" t="s">
        <v>1480</v>
      </c>
      <c r="AC35" s="164" t="s">
        <v>1556</v>
      </c>
      <c r="AD35" s="164" t="s">
        <v>632</v>
      </c>
    </row>
    <row r="36" spans="1:256" s="203" customFormat="1" ht="135" hidden="1">
      <c r="A36" s="164" t="s">
        <v>613</v>
      </c>
      <c r="B36" s="164" t="s">
        <v>617</v>
      </c>
      <c r="C36" s="164" t="s">
        <v>78</v>
      </c>
      <c r="D36" s="164" t="s">
        <v>618</v>
      </c>
      <c r="E36" s="164" t="s">
        <v>619</v>
      </c>
      <c r="F36" s="163">
        <v>1</v>
      </c>
      <c r="G36" s="209" t="s">
        <v>776</v>
      </c>
      <c r="H36" s="164" t="s">
        <v>1486</v>
      </c>
      <c r="I36" s="163" t="s">
        <v>88</v>
      </c>
      <c r="J36" s="164" t="s">
        <v>1117</v>
      </c>
      <c r="K36" s="164" t="s">
        <v>1117</v>
      </c>
      <c r="L36" s="164" t="s">
        <v>693</v>
      </c>
      <c r="M36" s="164" t="s">
        <v>695</v>
      </c>
      <c r="N36" s="163">
        <v>0</v>
      </c>
      <c r="O36" s="163">
        <v>1</v>
      </c>
      <c r="P36" s="163">
        <f>N36*O36</f>
        <v>0</v>
      </c>
      <c r="Q36" s="164" t="str">
        <f t="shared" si="5"/>
        <v>Bajo</v>
      </c>
      <c r="R36" s="163">
        <v>10</v>
      </c>
      <c r="S36" s="163">
        <f>P36*R36</f>
        <v>0</v>
      </c>
      <c r="T36" s="165" t="str">
        <f t="shared" si="2"/>
        <v>IV</v>
      </c>
      <c r="U36" s="164" t="str">
        <f>IF(AND(S36&gt;=600,S36&lt;=4000),"No Aceptable",IF(AND(S36&gt;=150,S36&lt;=500),"Aceptable con Control Especifico",IF(AND(S36&gt;=40,S36&lt;=120),"Mejorable",IF(AND(S36&gt;=0,S36&lt;=39),"Aceptable",))))</f>
        <v>Aceptable</v>
      </c>
      <c r="V36" s="164">
        <v>58</v>
      </c>
      <c r="W36" s="164"/>
      <c r="X36" s="164" t="str">
        <f>IF(R36=100,"Posible muerte, situación crítica o catastrófica; pérdidas económicas muy altas.",IF(R36=60,"Lesiones o enfermedades graves irreparables (Incapacidad permanente parcial o invalidez); pérdidas económicas altas.",IF(R36=25,"Lesiones o enfermedades con incapacidad laboral temporal; pérdidas económicas leves.",IF(R36=10,"Lesiones o enfermedades que no requieren incapacidad; pérdidas económicas mínimas.","ERROR"))))</f>
        <v>Lesiones o enfermedades que no requieren incapacidad; pérdidas económicas mínimas.</v>
      </c>
      <c r="Y36" s="164" t="s">
        <v>79</v>
      </c>
      <c r="Z36" s="164" t="s">
        <v>1119</v>
      </c>
      <c r="AA36" s="164" t="s">
        <v>1484</v>
      </c>
      <c r="AB36" s="164" t="s">
        <v>1155</v>
      </c>
      <c r="AC36" s="164" t="s">
        <v>1485</v>
      </c>
      <c r="AD36" s="164" t="s">
        <v>1156</v>
      </c>
    </row>
    <row r="37" spans="1:256" s="203" customFormat="1" ht="135" hidden="1">
      <c r="A37" s="164" t="s">
        <v>613</v>
      </c>
      <c r="B37" s="164" t="s">
        <v>617</v>
      </c>
      <c r="C37" s="164" t="s">
        <v>78</v>
      </c>
      <c r="D37" s="164" t="s">
        <v>618</v>
      </c>
      <c r="E37" s="164" t="s">
        <v>619</v>
      </c>
      <c r="F37" s="163">
        <v>1</v>
      </c>
      <c r="G37" s="209" t="s">
        <v>38</v>
      </c>
      <c r="H37" s="164" t="s">
        <v>694</v>
      </c>
      <c r="I37" s="163" t="s">
        <v>88</v>
      </c>
      <c r="J37" s="164" t="s">
        <v>1117</v>
      </c>
      <c r="K37" s="164" t="s">
        <v>1117</v>
      </c>
      <c r="L37" s="164" t="s">
        <v>693</v>
      </c>
      <c r="M37" s="164" t="s">
        <v>695</v>
      </c>
      <c r="N37" s="163">
        <v>2</v>
      </c>
      <c r="O37" s="163">
        <v>4</v>
      </c>
      <c r="P37" s="163">
        <f t="shared" si="0"/>
        <v>8</v>
      </c>
      <c r="Q37" s="164" t="str">
        <f t="shared" si="5"/>
        <v>Medio</v>
      </c>
      <c r="R37" s="163">
        <v>10</v>
      </c>
      <c r="S37" s="163">
        <f t="shared" si="1"/>
        <v>80</v>
      </c>
      <c r="T37" s="165" t="str">
        <f t="shared" si="2"/>
        <v>III</v>
      </c>
      <c r="U37" s="164" t="str">
        <f t="shared" si="3"/>
        <v>Mejorable</v>
      </c>
      <c r="V37" s="164">
        <v>58</v>
      </c>
      <c r="W37" s="164"/>
      <c r="X37" s="164" t="str">
        <f t="shared" si="4"/>
        <v>Lesiones o enfermedades que no requieren incapacidad; pérdidas económicas mínimas.</v>
      </c>
      <c r="Y37" s="164" t="s">
        <v>79</v>
      </c>
      <c r="Z37" s="164" t="s">
        <v>1119</v>
      </c>
      <c r="AA37" s="164" t="s">
        <v>1119</v>
      </c>
      <c r="AB37" s="164" t="s">
        <v>1119</v>
      </c>
      <c r="AC37" s="164" t="s">
        <v>1481</v>
      </c>
      <c r="AD37" s="164" t="s">
        <v>1156</v>
      </c>
    </row>
    <row r="38" spans="1:256" s="241" customFormat="1" ht="15">
      <c r="G38" s="203"/>
      <c r="H38" s="203"/>
      <c r="U38" s="251"/>
      <c r="V38" s="251"/>
      <c r="W38" s="251"/>
      <c r="X38" s="204"/>
      <c r="Y38" s="204"/>
    </row>
    <row r="39" spans="1:256" s="241" customFormat="1" ht="15">
      <c r="G39" s="203"/>
      <c r="H39" s="203"/>
      <c r="U39" s="251"/>
      <c r="V39" s="251"/>
      <c r="W39" s="251"/>
      <c r="X39" s="204"/>
      <c r="Y39" s="204"/>
    </row>
    <row r="40" spans="1:256" s="241" customFormat="1" ht="15">
      <c r="G40" s="203"/>
      <c r="H40" s="203"/>
      <c r="U40" s="251"/>
      <c r="V40" s="251"/>
      <c r="W40" s="251"/>
      <c r="X40" s="204"/>
      <c r="Y40" s="204"/>
    </row>
    <row r="41" spans="1:256" s="241" customFormat="1" ht="15">
      <c r="G41" s="203"/>
      <c r="H41" s="203"/>
      <c r="U41" s="251"/>
      <c r="V41" s="251"/>
      <c r="W41" s="251"/>
      <c r="X41" s="204"/>
      <c r="Y41" s="204"/>
    </row>
    <row r="42" spans="1:256" s="241" customFormat="1" ht="15">
      <c r="G42" s="203"/>
      <c r="H42" s="203"/>
      <c r="U42" s="251"/>
      <c r="V42" s="251"/>
      <c r="W42" s="251"/>
      <c r="X42" s="204"/>
      <c r="Y42" s="204"/>
    </row>
    <row r="43" spans="1:256" s="181" customFormat="1">
      <c r="G43" s="53"/>
      <c r="H43" s="53"/>
      <c r="U43" s="182"/>
      <c r="V43" s="182"/>
      <c r="W43" s="182"/>
      <c r="X43" s="55"/>
      <c r="Y43" s="55"/>
    </row>
    <row r="44" spans="1:256" s="181" customFormat="1">
      <c r="G44" s="53"/>
      <c r="H44" s="53"/>
      <c r="U44" s="182"/>
      <c r="V44" s="182"/>
      <c r="W44" s="182"/>
      <c r="X44" s="55"/>
      <c r="Y44" s="55"/>
    </row>
  </sheetData>
  <sheetProtection formatCells="0" formatColumns="0" formatRows="0" insertColumns="0" insertRows="0" insertHyperlinks="0" deleteColumns="0" deleteRows="0" sort="0" autoFilter="0" pivotTables="0"/>
  <mergeCells count="23">
    <mergeCell ref="A1:B5"/>
    <mergeCell ref="C1:AA1"/>
    <mergeCell ref="AB1:AD5"/>
    <mergeCell ref="C5:I5"/>
    <mergeCell ref="C2:AA2"/>
    <mergeCell ref="C3:AA3"/>
    <mergeCell ref="C4:I4"/>
    <mergeCell ref="J4:Q4"/>
    <mergeCell ref="R4:Y4"/>
    <mergeCell ref="Z4:AA4"/>
    <mergeCell ref="J5:Q5"/>
    <mergeCell ref="R5:Y5"/>
    <mergeCell ref="Z5:AA5"/>
    <mergeCell ref="Z7:AD7"/>
    <mergeCell ref="A6:G6"/>
    <mergeCell ref="H6:K6"/>
    <mergeCell ref="L6:Y6"/>
    <mergeCell ref="Z6:AD6"/>
    <mergeCell ref="G7:H7"/>
    <mergeCell ref="I7:J7"/>
    <mergeCell ref="K7:M7"/>
    <mergeCell ref="N7:T7"/>
    <mergeCell ref="V7:Y7"/>
  </mergeCells>
  <conditionalFormatting sqref="Q9:Q37">
    <cfRule type="cellIs" dxfId="259" priority="81" stopIfTrue="1" operator="equal">
      <formula>"MUY ALTO"</formula>
    </cfRule>
    <cfRule type="cellIs" dxfId="258" priority="82" stopIfTrue="1" operator="equal">
      <formula>"ALTO"</formula>
    </cfRule>
    <cfRule type="cellIs" dxfId="257" priority="83" stopIfTrue="1" operator="equal">
      <formula>"MEDIO"</formula>
    </cfRule>
    <cfRule type="cellIs" dxfId="256" priority="84" stopIfTrue="1" operator="equal">
      <formula>"BAJO"</formula>
    </cfRule>
  </conditionalFormatting>
  <conditionalFormatting sqref="T9:T37">
    <cfRule type="cellIs" dxfId="255" priority="77" stopIfTrue="1" operator="equal">
      <formula>"IV"</formula>
    </cfRule>
    <cfRule type="cellIs" dxfId="254" priority="78" stopIfTrue="1" operator="equal">
      <formula>"I"</formula>
    </cfRule>
    <cfRule type="cellIs" dxfId="253" priority="79" stopIfTrue="1" operator="equal">
      <formula>"II"</formula>
    </cfRule>
    <cfRule type="cellIs" dxfId="252" priority="80" stopIfTrue="1" operator="equal">
      <formula>"III"</formula>
    </cfRule>
  </conditionalFormatting>
  <conditionalFormatting sqref="U9:U37">
    <cfRule type="cellIs" dxfId="251" priority="73" stopIfTrue="1" operator="equal">
      <formula>"Mejorable"</formula>
    </cfRule>
    <cfRule type="cellIs" dxfId="250" priority="74" stopIfTrue="1" operator="equal">
      <formula>"ACEPTABLE CON CONTROL ESPECIFICO"</formula>
    </cfRule>
    <cfRule type="cellIs" dxfId="249" priority="75" stopIfTrue="1" operator="equal">
      <formula>"ACEPTABLE"</formula>
    </cfRule>
    <cfRule type="cellIs" dxfId="248" priority="76" stopIfTrue="1" operator="equal">
      <formula>"NO ACEPTABLE"</formula>
    </cfRule>
  </conditionalFormatting>
  <dataValidations count="6">
    <dataValidation type="list" allowBlank="1" showInputMessage="1" showErrorMessage="1" sqref="R9:R16 R25:R37">
      <formula1>"10, 25, 60, 100"</formula1>
    </dataValidation>
    <dataValidation type="list" allowBlank="1" showInputMessage="1" showErrorMessage="1" sqref="O9:O16 O25:O37">
      <formula1>"1, 2, 3, 4"</formula1>
    </dataValidation>
    <dataValidation allowBlank="1" showInputMessage="1" showErrorMessage="1" promptTitle="EFECTO POSIBLE" prompt="Se encuentra clasificado en ACCIDENTE O ENFERMEDAD" sqref="K14"/>
    <dataValidation type="list" allowBlank="1" showInputMessage="1" showErrorMessage="1" sqref="N9:N37">
      <formula1>"0,1, 2, 6, 10"</formula1>
    </dataValidation>
    <dataValidation type="list" allowBlank="1" showInputMessage="1" showErrorMessage="1" sqref="I9:I37">
      <formula1>"Enfermedad Laboral., Accidente de Trabajo."</formula1>
    </dataValidation>
    <dataValidation type="list" allowBlank="1" showInputMessage="1" showErrorMessage="1" sqref="F9:F37">
      <formula1>"0, 1"</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IV67"/>
  <sheetViews>
    <sheetView showGridLines="0" zoomScale="70" zoomScaleNormal="70" zoomScaleSheetLayoutView="50" workbookViewId="0">
      <pane xSplit="9" ySplit="8" topLeftCell="K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16.5703125" style="54" hidden="1" customWidth="1"/>
    <col min="23" max="23" width="17.5703125" style="55" hidden="1" customWidth="1"/>
    <col min="24" max="24" width="16.7109375" style="55" customWidth="1"/>
    <col min="25" max="25" width="14.28515625" style="46" customWidth="1"/>
    <col min="26" max="26" width="13.7109375" style="46" customWidth="1"/>
    <col min="27" max="27" width="40.7109375" style="46" customWidth="1"/>
    <col min="28" max="28" width="64.28515625" style="46" customWidth="1"/>
    <col min="29" max="29" width="25.140625" style="46" customWidth="1"/>
    <col min="30" max="30" width="18.140625" style="46" customWidth="1"/>
    <col min="31" max="16384" width="9.140625" style="46"/>
  </cols>
  <sheetData>
    <row r="1" spans="1:256"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56"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56"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56"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56" s="79" customFormat="1" ht="17.25">
      <c r="A5" s="380"/>
      <c r="B5" s="380"/>
      <c r="C5" s="374" t="s">
        <v>97</v>
      </c>
      <c r="D5" s="374"/>
      <c r="E5" s="374"/>
      <c r="F5" s="374"/>
      <c r="G5" s="374"/>
      <c r="H5" s="374"/>
      <c r="I5" s="374"/>
      <c r="J5" s="370">
        <v>6</v>
      </c>
      <c r="K5" s="370"/>
      <c r="L5" s="370"/>
      <c r="M5" s="370"/>
      <c r="N5" s="370"/>
      <c r="O5" s="370"/>
      <c r="P5" s="370"/>
      <c r="Q5" s="370"/>
      <c r="R5" s="371">
        <v>46213</v>
      </c>
      <c r="S5" s="370"/>
      <c r="T5" s="370"/>
      <c r="U5" s="370"/>
      <c r="V5" s="370"/>
      <c r="W5" s="370"/>
      <c r="X5" s="370"/>
      <c r="Y5" s="374" t="s">
        <v>1663</v>
      </c>
      <c r="Z5" s="374"/>
      <c r="AA5" s="373"/>
      <c r="AB5" s="373"/>
      <c r="AC5" s="373"/>
      <c r="AD5" s="373"/>
    </row>
    <row r="6" spans="1:256" s="79" customFormat="1" ht="17.45" customHeight="1">
      <c r="A6" s="377" t="s">
        <v>1592</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56" s="232" customFormat="1" ht="30">
      <c r="A7" s="236" t="s">
        <v>622</v>
      </c>
      <c r="B7" s="236" t="s">
        <v>623</v>
      </c>
      <c r="C7" s="236" t="s">
        <v>55</v>
      </c>
      <c r="D7" s="236" t="s">
        <v>80</v>
      </c>
      <c r="E7" s="236" t="s">
        <v>56</v>
      </c>
      <c r="F7" s="236" t="s">
        <v>57</v>
      </c>
      <c r="G7" s="375" t="s">
        <v>81</v>
      </c>
      <c r="H7" s="375"/>
      <c r="I7" s="375" t="s">
        <v>58</v>
      </c>
      <c r="J7" s="375"/>
      <c r="K7" s="375" t="s">
        <v>59</v>
      </c>
      <c r="L7" s="375"/>
      <c r="M7" s="375"/>
      <c r="N7" s="375" t="s">
        <v>82</v>
      </c>
      <c r="O7" s="375"/>
      <c r="P7" s="375"/>
      <c r="Q7" s="375"/>
      <c r="R7" s="375"/>
      <c r="S7" s="375"/>
      <c r="T7" s="375"/>
      <c r="U7" s="236" t="s">
        <v>60</v>
      </c>
      <c r="V7" s="375" t="s">
        <v>61</v>
      </c>
      <c r="W7" s="375"/>
      <c r="X7" s="375"/>
      <c r="Y7" s="375" t="s">
        <v>83</v>
      </c>
      <c r="Z7" s="375"/>
      <c r="AA7" s="375"/>
      <c r="AB7" s="375"/>
      <c r="AC7" s="375"/>
      <c r="AD7" s="237"/>
    </row>
    <row r="8" spans="1:256" s="148" customFormat="1" ht="36.75"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19" t="s">
        <v>87</v>
      </c>
      <c r="W8" s="220" t="s">
        <v>1587</v>
      </c>
      <c r="X8" s="212" t="s">
        <v>2</v>
      </c>
      <c r="Y8" s="212" t="s">
        <v>73</v>
      </c>
      <c r="Z8" s="212" t="s">
        <v>74</v>
      </c>
      <c r="AA8" s="212" t="s">
        <v>75</v>
      </c>
      <c r="AB8" s="212" t="s">
        <v>76</v>
      </c>
      <c r="AC8" s="212" t="s">
        <v>77</v>
      </c>
      <c r="AD8" s="212" t="s">
        <v>0</v>
      </c>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row>
    <row r="9" spans="1:256" s="241" customFormat="1" ht="106.5" customHeight="1">
      <c r="A9" s="200" t="s">
        <v>613</v>
      </c>
      <c r="B9" s="200" t="s">
        <v>1338</v>
      </c>
      <c r="C9" s="200" t="s">
        <v>704</v>
      </c>
      <c r="D9" s="200" t="s">
        <v>772</v>
      </c>
      <c r="E9" s="200" t="s">
        <v>775</v>
      </c>
      <c r="F9" s="201">
        <v>1</v>
      </c>
      <c r="G9" s="202" t="s">
        <v>770</v>
      </c>
      <c r="H9" s="200" t="s">
        <v>757</v>
      </c>
      <c r="I9" s="201" t="s">
        <v>88</v>
      </c>
      <c r="J9" s="200" t="s">
        <v>758</v>
      </c>
      <c r="K9" s="200" t="s">
        <v>1156</v>
      </c>
      <c r="L9" s="200" t="s">
        <v>707</v>
      </c>
      <c r="M9" s="200" t="s">
        <v>759</v>
      </c>
      <c r="N9" s="201">
        <v>2</v>
      </c>
      <c r="O9" s="201">
        <v>3</v>
      </c>
      <c r="P9" s="201">
        <f>+N9*O9</f>
        <v>6</v>
      </c>
      <c r="Q9" s="200" t="str">
        <f>IF(AND(P9&gt;=0,P9&lt;=4),"Bajo",IF(AND(P9&gt;=6,P9&lt;=8),"Medio",IF(AND(P9&gt;=10,P9&lt;=20),"Alto",IF(AND(P9&gt;=24,P9&lt;=40),"Muy alto"))))</f>
        <v>Medio</v>
      </c>
      <c r="R9" s="201">
        <v>25</v>
      </c>
      <c r="S9" s="201">
        <f>P9*R9</f>
        <v>150</v>
      </c>
      <c r="T9" s="202" t="str">
        <f>IF(AND(S9&gt;=600,S9&lt;=4000),"I",IF(AND(S9&gt;=150,S9&lt;=500),"II",IF(AND(S9&gt;=40,S9&lt;=120),"III",IF(AND(S9&gt;=0,S9&lt;=39),"IV"))))</f>
        <v>II</v>
      </c>
      <c r="U9" s="200" t="str">
        <f>IF(AND(S9&gt;=600,S9&lt;=4000),"No Aceptable",IF(AND(S9&gt;=150,S9&lt;=500),"Aceptable con Control Especifico",IF(AND(S9&gt;=40,S9&lt;=120),"Mejorable",IF(AND(S9&gt;=0,S9&lt;=39),"Aceptable",))))</f>
        <v>Aceptable con Control Especifico</v>
      </c>
      <c r="V9" s="218"/>
      <c r="W9" s="240"/>
      <c r="X9" s="200" t="str">
        <f>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con incapacidad laboral temporal; pérdidas económicas leves.</v>
      </c>
      <c r="Y9" s="200" t="s">
        <v>79</v>
      </c>
      <c r="Z9" s="200" t="s">
        <v>1156</v>
      </c>
      <c r="AA9" s="200" t="s">
        <v>1156</v>
      </c>
      <c r="AB9" s="200" t="s">
        <v>1146</v>
      </c>
      <c r="AC9" s="200" t="s">
        <v>1344</v>
      </c>
      <c r="AD9" s="200" t="s">
        <v>1201</v>
      </c>
    </row>
    <row r="10" spans="1:256" s="241" customFormat="1" ht="106.5" customHeight="1">
      <c r="A10" s="200" t="s">
        <v>613</v>
      </c>
      <c r="B10" s="200" t="s">
        <v>1338</v>
      </c>
      <c r="C10" s="200" t="s">
        <v>704</v>
      </c>
      <c r="D10" s="200" t="s">
        <v>772</v>
      </c>
      <c r="E10" s="200" t="s">
        <v>1342</v>
      </c>
      <c r="F10" s="201">
        <v>1</v>
      </c>
      <c r="G10" s="202" t="s">
        <v>776</v>
      </c>
      <c r="H10" s="200" t="s">
        <v>283</v>
      </c>
      <c r="I10" s="201" t="s">
        <v>89</v>
      </c>
      <c r="J10" s="200" t="s">
        <v>1103</v>
      </c>
      <c r="K10" s="200" t="s">
        <v>781</v>
      </c>
      <c r="L10" s="200" t="s">
        <v>779</v>
      </c>
      <c r="M10" s="200" t="s">
        <v>778</v>
      </c>
      <c r="N10" s="201">
        <v>2</v>
      </c>
      <c r="O10" s="201">
        <v>2</v>
      </c>
      <c r="P10" s="201">
        <f t="shared" ref="P10:P62" si="0">+N10*O10</f>
        <v>4</v>
      </c>
      <c r="Q10" s="200" t="str">
        <f t="shared" ref="Q10:Q62" si="1">IF(AND(P10&gt;=0,P10&lt;=4),"Bajo",IF(AND(P10&gt;=6,P10&lt;=8),"Medio",IF(AND(P10&gt;=10,P10&lt;=20),"Alto",IF(AND(P10&gt;=24,P10&lt;=40),"Muy alto"))))</f>
        <v>Bajo</v>
      </c>
      <c r="R10" s="201">
        <v>10</v>
      </c>
      <c r="S10" s="201">
        <f t="shared" ref="S10:S62" si="2">P10*R10</f>
        <v>40</v>
      </c>
      <c r="T10" s="202" t="str">
        <f t="shared" ref="T10:T62" si="3">IF(AND(S10&gt;=600,S10&lt;=4000),"I",IF(AND(S10&gt;=150,S10&lt;=500),"II",IF(AND(S10&gt;=40,S10&lt;=120),"III",IF(AND(S10&gt;=0,S10&lt;=39),"IV"))))</f>
        <v>III</v>
      </c>
      <c r="U10" s="200" t="str">
        <f t="shared" ref="U10:U62" si="4">IF(AND(S10&gt;=600,S10&lt;=4000),"No Aceptable",IF(AND(S10&gt;=150,S10&lt;=500),"Aceptable con Control Especifico",IF(AND(S10&gt;=40,S10&lt;=120),"Mejorable",IF(AND(S10&gt;=0,S10&lt;=39),"Aceptable",))))</f>
        <v>Mejorable</v>
      </c>
      <c r="V10" s="218"/>
      <c r="W10" s="240"/>
      <c r="X10" s="200" t="str">
        <f>IF(R10=100,"Posible muerte, situación crítica o catastrófica; pérdidas económicas muy altas.",IF(R10=60,"Lesiones o enfermedades graves irreparables (Incapacidad permanente parcial o invalidez); pérdidas económicas altas.",IF(R10=25,"Lesiones o enfermedades con incapacidad laboral temporal; pérdidas económicas leves.",IF(R10=10,"Lesiones o enfermedades que no requieren incapacidad; pérdidas económicas mínimas."))))</f>
        <v>Lesiones o enfermedades que no requieren incapacidad; pérdidas económicas mínimas.</v>
      </c>
      <c r="Y10" s="200" t="s">
        <v>79</v>
      </c>
      <c r="Z10" s="200" t="s">
        <v>1156</v>
      </c>
      <c r="AA10" s="200" t="s">
        <v>1156</v>
      </c>
      <c r="AB10" s="200" t="s">
        <v>782</v>
      </c>
      <c r="AC10" s="200" t="s">
        <v>1341</v>
      </c>
      <c r="AD10" s="200" t="s">
        <v>1201</v>
      </c>
    </row>
    <row r="11" spans="1:256" s="244" customFormat="1" ht="106.5" customHeight="1">
      <c r="A11" s="164" t="s">
        <v>613</v>
      </c>
      <c r="B11" s="200" t="s">
        <v>1338</v>
      </c>
      <c r="C11" s="164" t="s">
        <v>704</v>
      </c>
      <c r="D11" s="164" t="s">
        <v>772</v>
      </c>
      <c r="E11" s="164" t="s">
        <v>1523</v>
      </c>
      <c r="F11" s="163">
        <v>1</v>
      </c>
      <c r="G11" s="165" t="s">
        <v>790</v>
      </c>
      <c r="H11" s="164" t="s">
        <v>791</v>
      </c>
      <c r="I11" s="163" t="s">
        <v>88</v>
      </c>
      <c r="J11" s="164" t="s">
        <v>792</v>
      </c>
      <c r="K11" s="164" t="s">
        <v>800</v>
      </c>
      <c r="L11" s="164" t="s">
        <v>707</v>
      </c>
      <c r="M11" s="164" t="s">
        <v>793</v>
      </c>
      <c r="N11" s="163">
        <v>2</v>
      </c>
      <c r="O11" s="163">
        <v>3</v>
      </c>
      <c r="P11" s="201">
        <f t="shared" si="0"/>
        <v>6</v>
      </c>
      <c r="Q11" s="164" t="s">
        <v>63</v>
      </c>
      <c r="R11" s="163">
        <v>25</v>
      </c>
      <c r="S11" s="201">
        <f t="shared" si="2"/>
        <v>150</v>
      </c>
      <c r="T11" s="165" t="s">
        <v>1172</v>
      </c>
      <c r="U11" s="200" t="str">
        <f t="shared" si="4"/>
        <v>Aceptable con Control Especifico</v>
      </c>
      <c r="V11" s="242"/>
      <c r="W11" s="243"/>
      <c r="X11" s="164" t="s">
        <v>1436</v>
      </c>
      <c r="Y11" s="164" t="s">
        <v>79</v>
      </c>
      <c r="Z11" s="164" t="s">
        <v>1156</v>
      </c>
      <c r="AA11" s="164" t="s">
        <v>1156</v>
      </c>
      <c r="AB11" s="164" t="s">
        <v>802</v>
      </c>
      <c r="AC11" s="164" t="s">
        <v>1524</v>
      </c>
      <c r="AD11" s="164" t="s">
        <v>1156</v>
      </c>
    </row>
    <row r="12" spans="1:256" s="244" customFormat="1" ht="106.5" customHeight="1">
      <c r="A12" s="164" t="s">
        <v>613</v>
      </c>
      <c r="B12" s="200" t="s">
        <v>1338</v>
      </c>
      <c r="C12" s="164" t="s">
        <v>704</v>
      </c>
      <c r="D12" s="164" t="s">
        <v>772</v>
      </c>
      <c r="E12" s="164" t="s">
        <v>798</v>
      </c>
      <c r="F12" s="163">
        <v>1</v>
      </c>
      <c r="G12" s="165" t="s">
        <v>790</v>
      </c>
      <c r="H12" s="164" t="s">
        <v>797</v>
      </c>
      <c r="I12" s="163" t="s">
        <v>88</v>
      </c>
      <c r="J12" s="164" t="s">
        <v>792</v>
      </c>
      <c r="K12" s="164" t="s">
        <v>801</v>
      </c>
      <c r="L12" s="164" t="s">
        <v>1156</v>
      </c>
      <c r="M12" s="164" t="s">
        <v>793</v>
      </c>
      <c r="N12" s="163">
        <v>2</v>
      </c>
      <c r="O12" s="163">
        <v>3</v>
      </c>
      <c r="P12" s="201">
        <f t="shared" si="0"/>
        <v>6</v>
      </c>
      <c r="Q12" s="164" t="s">
        <v>63</v>
      </c>
      <c r="R12" s="163">
        <v>60</v>
      </c>
      <c r="S12" s="201">
        <f t="shared" si="2"/>
        <v>360</v>
      </c>
      <c r="T12" s="165" t="s">
        <v>1172</v>
      </c>
      <c r="U12" s="200" t="str">
        <f t="shared" si="4"/>
        <v>Aceptable con Control Especifico</v>
      </c>
      <c r="V12" s="242"/>
      <c r="W12" s="243"/>
      <c r="X12" s="164" t="s">
        <v>1438</v>
      </c>
      <c r="Y12" s="164" t="s">
        <v>79</v>
      </c>
      <c r="Z12" s="164" t="s">
        <v>1156</v>
      </c>
      <c r="AA12" s="164" t="s">
        <v>1156</v>
      </c>
      <c r="AB12" s="164" t="s">
        <v>802</v>
      </c>
      <c r="AC12" s="164" t="s">
        <v>1524</v>
      </c>
      <c r="AD12" s="164" t="s">
        <v>1156</v>
      </c>
    </row>
    <row r="13" spans="1:256" s="241" customFormat="1" ht="106.5" customHeight="1">
      <c r="A13" s="200" t="s">
        <v>613</v>
      </c>
      <c r="B13" s="200" t="s">
        <v>1338</v>
      </c>
      <c r="C13" s="200" t="s">
        <v>704</v>
      </c>
      <c r="D13" s="200" t="s">
        <v>772</v>
      </c>
      <c r="E13" s="200" t="s">
        <v>813</v>
      </c>
      <c r="F13" s="201">
        <v>1</v>
      </c>
      <c r="G13" s="202" t="s">
        <v>803</v>
      </c>
      <c r="H13" s="200" t="s">
        <v>805</v>
      </c>
      <c r="I13" s="201" t="s">
        <v>88</v>
      </c>
      <c r="J13" s="200" t="s">
        <v>808</v>
      </c>
      <c r="K13" s="200" t="s">
        <v>1156</v>
      </c>
      <c r="L13" s="200" t="s">
        <v>707</v>
      </c>
      <c r="M13" s="200" t="s">
        <v>810</v>
      </c>
      <c r="N13" s="201">
        <v>2</v>
      </c>
      <c r="O13" s="201">
        <v>3</v>
      </c>
      <c r="P13" s="201">
        <f t="shared" si="0"/>
        <v>6</v>
      </c>
      <c r="Q13" s="200" t="str">
        <f t="shared" si="1"/>
        <v>Medio</v>
      </c>
      <c r="R13" s="201">
        <v>10</v>
      </c>
      <c r="S13" s="201">
        <f t="shared" si="2"/>
        <v>60</v>
      </c>
      <c r="T13" s="202" t="str">
        <f t="shared" si="3"/>
        <v>III</v>
      </c>
      <c r="U13" s="200" t="str">
        <f t="shared" si="4"/>
        <v>Mejorable</v>
      </c>
      <c r="V13" s="218"/>
      <c r="W13" s="240"/>
      <c r="X13" s="200" t="str">
        <f t="shared" ref="X13:X32" si="5">IF(R13=100,"Posible muerte, situación crítica o catastrófica; pérdidas económicas muy altas.",IF(R13=60,"Lesiones o enfermedades graves irreparables (Incapacidad permanente parcial o invalidez); pérdidas económicas altas.",IF(R13=25,"Lesiones o enfermedades con incapacidad laboral temporal; pérdidas económicas leves.",IF(R13=10,"Lesiones o enfermedades que no requieren incapacidad; pérdidas económicas mínimas."))))</f>
        <v>Lesiones o enfermedades que no requieren incapacidad; pérdidas económicas mínimas.</v>
      </c>
      <c r="Y13" s="200" t="s">
        <v>79</v>
      </c>
      <c r="Z13" s="200" t="s">
        <v>1156</v>
      </c>
      <c r="AA13" s="200" t="s">
        <v>1156</v>
      </c>
      <c r="AB13" s="200" t="s">
        <v>1156</v>
      </c>
      <c r="AC13" s="200" t="s">
        <v>1339</v>
      </c>
      <c r="AD13" s="200" t="s">
        <v>1201</v>
      </c>
    </row>
    <row r="14" spans="1:256" s="241" customFormat="1" ht="106.5" customHeight="1">
      <c r="A14" s="200" t="s">
        <v>613</v>
      </c>
      <c r="B14" s="200" t="s">
        <v>1338</v>
      </c>
      <c r="C14" s="200" t="s">
        <v>704</v>
      </c>
      <c r="D14" s="200" t="s">
        <v>772</v>
      </c>
      <c r="E14" s="200" t="s">
        <v>814</v>
      </c>
      <c r="F14" s="201">
        <v>1</v>
      </c>
      <c r="G14" s="202" t="s">
        <v>803</v>
      </c>
      <c r="H14" s="200" t="s">
        <v>804</v>
      </c>
      <c r="I14" s="201" t="s">
        <v>88</v>
      </c>
      <c r="J14" s="200" t="s">
        <v>809</v>
      </c>
      <c r="K14" s="200" t="s">
        <v>1156</v>
      </c>
      <c r="L14" s="200" t="s">
        <v>707</v>
      </c>
      <c r="M14" s="200" t="s">
        <v>815</v>
      </c>
      <c r="N14" s="201">
        <v>2</v>
      </c>
      <c r="O14" s="201">
        <v>2</v>
      </c>
      <c r="P14" s="201">
        <f t="shared" si="0"/>
        <v>4</v>
      </c>
      <c r="Q14" s="200" t="str">
        <f t="shared" si="1"/>
        <v>Bajo</v>
      </c>
      <c r="R14" s="201">
        <v>25</v>
      </c>
      <c r="S14" s="201">
        <f t="shared" si="2"/>
        <v>100</v>
      </c>
      <c r="T14" s="202" t="str">
        <f t="shared" si="3"/>
        <v>III</v>
      </c>
      <c r="U14" s="200" t="str">
        <f t="shared" si="4"/>
        <v>Mejorable</v>
      </c>
      <c r="V14" s="218"/>
      <c r="W14" s="240"/>
      <c r="X14" s="200" t="str">
        <f t="shared" si="5"/>
        <v>Lesiones o enfermedades con incapacidad laboral temporal; pérdidas económicas leves.</v>
      </c>
      <c r="Y14" s="200" t="s">
        <v>79</v>
      </c>
      <c r="Z14" s="200" t="s">
        <v>1156</v>
      </c>
      <c r="AA14" s="200" t="s">
        <v>1156</v>
      </c>
      <c r="AB14" s="200" t="s">
        <v>1156</v>
      </c>
      <c r="AC14" s="200" t="s">
        <v>1340</v>
      </c>
      <c r="AD14" s="200" t="s">
        <v>1201</v>
      </c>
    </row>
    <row r="15" spans="1:256" s="241" customFormat="1" ht="106.5" customHeight="1">
      <c r="A15" s="200" t="s">
        <v>613</v>
      </c>
      <c r="B15" s="200" t="s">
        <v>1338</v>
      </c>
      <c r="C15" s="200" t="s">
        <v>704</v>
      </c>
      <c r="D15" s="200" t="s">
        <v>845</v>
      </c>
      <c r="E15" s="200" t="s">
        <v>851</v>
      </c>
      <c r="F15" s="201">
        <v>1</v>
      </c>
      <c r="G15" s="202" t="s">
        <v>846</v>
      </c>
      <c r="H15" s="200" t="s">
        <v>849</v>
      </c>
      <c r="I15" s="201" t="s">
        <v>88</v>
      </c>
      <c r="J15" s="200" t="s">
        <v>822</v>
      </c>
      <c r="K15" s="200" t="s">
        <v>844</v>
      </c>
      <c r="L15" s="200" t="s">
        <v>824</v>
      </c>
      <c r="M15" s="200" t="s">
        <v>990</v>
      </c>
      <c r="N15" s="201">
        <v>2</v>
      </c>
      <c r="O15" s="201">
        <v>2</v>
      </c>
      <c r="P15" s="201">
        <f t="shared" si="0"/>
        <v>4</v>
      </c>
      <c r="Q15" s="200" t="str">
        <f t="shared" si="1"/>
        <v>Bajo</v>
      </c>
      <c r="R15" s="201">
        <v>25</v>
      </c>
      <c r="S15" s="201">
        <f t="shared" si="2"/>
        <v>100</v>
      </c>
      <c r="T15" s="202" t="str">
        <f t="shared" si="3"/>
        <v>III</v>
      </c>
      <c r="U15" s="200" t="str">
        <f t="shared" si="4"/>
        <v>Mejorable</v>
      </c>
      <c r="V15" s="218"/>
      <c r="W15" s="240"/>
      <c r="X15" s="200" t="str">
        <f t="shared" si="5"/>
        <v>Lesiones o enfermedades con incapacidad laboral temporal; pérdidas económicas leves.</v>
      </c>
      <c r="Y15" s="200" t="s">
        <v>79</v>
      </c>
      <c r="Z15" s="200" t="s">
        <v>1156</v>
      </c>
      <c r="AA15" s="200" t="s">
        <v>1156</v>
      </c>
      <c r="AB15" s="200" t="s">
        <v>1360</v>
      </c>
      <c r="AC15" s="200" t="s">
        <v>1361</v>
      </c>
      <c r="AD15" s="200" t="s">
        <v>1129</v>
      </c>
    </row>
    <row r="16" spans="1:256" s="241" customFormat="1" ht="106.5" customHeight="1">
      <c r="A16" s="200" t="s">
        <v>613</v>
      </c>
      <c r="B16" s="200" t="s">
        <v>1338</v>
      </c>
      <c r="C16" s="200" t="s">
        <v>704</v>
      </c>
      <c r="D16" s="200" t="s">
        <v>645</v>
      </c>
      <c r="E16" s="200" t="s">
        <v>882</v>
      </c>
      <c r="F16" s="201">
        <v>1</v>
      </c>
      <c r="G16" s="202" t="s">
        <v>817</v>
      </c>
      <c r="H16" s="200" t="s">
        <v>816</v>
      </c>
      <c r="I16" s="201" t="s">
        <v>89</v>
      </c>
      <c r="J16" s="200" t="s">
        <v>822</v>
      </c>
      <c r="K16" s="200" t="s">
        <v>844</v>
      </c>
      <c r="L16" s="200" t="s">
        <v>824</v>
      </c>
      <c r="M16" s="200" t="s">
        <v>995</v>
      </c>
      <c r="N16" s="201">
        <v>2</v>
      </c>
      <c r="O16" s="201">
        <v>3</v>
      </c>
      <c r="P16" s="201">
        <f t="shared" si="0"/>
        <v>6</v>
      </c>
      <c r="Q16" s="200" t="str">
        <f t="shared" si="1"/>
        <v>Medio</v>
      </c>
      <c r="R16" s="201">
        <v>25</v>
      </c>
      <c r="S16" s="201">
        <f t="shared" si="2"/>
        <v>150</v>
      </c>
      <c r="T16" s="202" t="str">
        <f t="shared" si="3"/>
        <v>II</v>
      </c>
      <c r="U16" s="200" t="str">
        <f t="shared" si="4"/>
        <v>Aceptable con Control Especifico</v>
      </c>
      <c r="V16" s="218"/>
      <c r="W16" s="240"/>
      <c r="X16" s="200" t="str">
        <f t="shared" si="5"/>
        <v>Lesiones o enfermedades con incapacidad laboral temporal; pérdidas económicas leves.</v>
      </c>
      <c r="Y16" s="200" t="s">
        <v>79</v>
      </c>
      <c r="Z16" s="200" t="s">
        <v>1156</v>
      </c>
      <c r="AA16" s="200" t="s">
        <v>1156</v>
      </c>
      <c r="AB16" s="200" t="s">
        <v>1362</v>
      </c>
      <c r="AC16" s="164" t="s">
        <v>1365</v>
      </c>
      <c r="AD16" s="200" t="s">
        <v>1366</v>
      </c>
    </row>
    <row r="17" spans="1:30" s="241" customFormat="1" ht="106.5" customHeight="1">
      <c r="A17" s="200" t="s">
        <v>613</v>
      </c>
      <c r="B17" s="200" t="s">
        <v>1338</v>
      </c>
      <c r="C17" s="200" t="s">
        <v>704</v>
      </c>
      <c r="D17" s="200" t="s">
        <v>645</v>
      </c>
      <c r="E17" s="200" t="s">
        <v>850</v>
      </c>
      <c r="F17" s="201">
        <v>1</v>
      </c>
      <c r="G17" s="202" t="s">
        <v>848</v>
      </c>
      <c r="H17" s="200" t="s">
        <v>847</v>
      </c>
      <c r="I17" s="201" t="s">
        <v>89</v>
      </c>
      <c r="J17" s="200" t="s">
        <v>822</v>
      </c>
      <c r="K17" s="200" t="s">
        <v>844</v>
      </c>
      <c r="L17" s="200" t="s">
        <v>824</v>
      </c>
      <c r="M17" s="200" t="s">
        <v>996</v>
      </c>
      <c r="N17" s="201">
        <v>2</v>
      </c>
      <c r="O17" s="201">
        <v>2</v>
      </c>
      <c r="P17" s="201">
        <f t="shared" si="0"/>
        <v>4</v>
      </c>
      <c r="Q17" s="200" t="str">
        <f t="shared" si="1"/>
        <v>Bajo</v>
      </c>
      <c r="R17" s="201">
        <v>25</v>
      </c>
      <c r="S17" s="201">
        <f t="shared" si="2"/>
        <v>100</v>
      </c>
      <c r="T17" s="202" t="str">
        <f t="shared" si="3"/>
        <v>III</v>
      </c>
      <c r="U17" s="200" t="str">
        <f t="shared" si="4"/>
        <v>Mejorable</v>
      </c>
      <c r="V17" s="218"/>
      <c r="W17" s="240"/>
      <c r="X17" s="200" t="str">
        <f t="shared" si="5"/>
        <v>Lesiones o enfermedades con incapacidad laboral temporal; pérdidas económicas leves.</v>
      </c>
      <c r="Y17" s="200" t="s">
        <v>79</v>
      </c>
      <c r="Z17" s="200" t="s">
        <v>1156</v>
      </c>
      <c r="AA17" s="200" t="s">
        <v>1156</v>
      </c>
      <c r="AB17" s="200" t="s">
        <v>1363</v>
      </c>
      <c r="AC17" s="200" t="s">
        <v>1364</v>
      </c>
      <c r="AD17" s="200" t="s">
        <v>1201</v>
      </c>
    </row>
    <row r="18" spans="1:30" s="241" customFormat="1" ht="106.5" customHeight="1">
      <c r="A18" s="200" t="s">
        <v>613</v>
      </c>
      <c r="B18" s="200" t="s">
        <v>1442</v>
      </c>
      <c r="C18" s="200" t="s">
        <v>704</v>
      </c>
      <c r="D18" s="200" t="s">
        <v>1441</v>
      </c>
      <c r="E18" s="200" t="s">
        <v>856</v>
      </c>
      <c r="F18" s="201">
        <v>1</v>
      </c>
      <c r="G18" s="164" t="s">
        <v>1458</v>
      </c>
      <c r="H18" s="164" t="s">
        <v>1452</v>
      </c>
      <c r="I18" s="163" t="s">
        <v>88</v>
      </c>
      <c r="J18" s="164" t="s">
        <v>1044</v>
      </c>
      <c r="K18" s="164" t="s">
        <v>1117</v>
      </c>
      <c r="L18" s="164" t="s">
        <v>1117</v>
      </c>
      <c r="M18" s="211" t="s">
        <v>1595</v>
      </c>
      <c r="N18" s="163">
        <v>2</v>
      </c>
      <c r="O18" s="163">
        <v>3</v>
      </c>
      <c r="P18" s="201">
        <f t="shared" si="0"/>
        <v>6</v>
      </c>
      <c r="Q18" s="164" t="str">
        <f>IF(AND(P18&gt;=0,P18&lt;=4),"Bajo",IF(AND(P18&gt;=6,P18&lt;=8),"Medio",IF(AND(P18&gt;=10,P18&lt;=20),"Alto",IF(AND(P18&gt;=24,P18&lt;=40),"Muy alto","ERROR"))))</f>
        <v>Medio</v>
      </c>
      <c r="R18" s="163">
        <v>25</v>
      </c>
      <c r="S18" s="201">
        <f t="shared" si="2"/>
        <v>150</v>
      </c>
      <c r="T18" s="165" t="str">
        <f>IF(AND(S18&gt;=600,S18&lt;=4000),"I",IF(AND(S18&gt;=150,S18&lt;=500),"II",IF(AND(S18&gt;=40,S18&lt;=120),"III",IF(AND(S18&gt;=0,S18&lt;=39),"IV","ERROR"))))</f>
        <v>II</v>
      </c>
      <c r="U18" s="200" t="str">
        <f t="shared" si="4"/>
        <v>Aceptable con Control Especifico</v>
      </c>
      <c r="V18" s="242"/>
      <c r="W18" s="240"/>
      <c r="X18" s="164" t="str">
        <f t="shared" si="5"/>
        <v>Lesiones o enfermedades con incapacidad laboral temporal; pérdidas económicas leves.</v>
      </c>
      <c r="Y18" s="164" t="s">
        <v>79</v>
      </c>
      <c r="Z18" s="164" t="s">
        <v>1156</v>
      </c>
      <c r="AA18" s="164" t="s">
        <v>1156</v>
      </c>
      <c r="AB18" s="164" t="s">
        <v>1156</v>
      </c>
      <c r="AC18" s="164" t="s">
        <v>1164</v>
      </c>
      <c r="AD18" s="164" t="s">
        <v>1156</v>
      </c>
    </row>
    <row r="19" spans="1:30" s="241" customFormat="1" ht="106.5" customHeight="1">
      <c r="A19" s="200" t="s">
        <v>613</v>
      </c>
      <c r="B19" s="200" t="s">
        <v>1442</v>
      </c>
      <c r="C19" s="200" t="s">
        <v>704</v>
      </c>
      <c r="D19" s="200" t="s">
        <v>1441</v>
      </c>
      <c r="E19" s="200" t="s">
        <v>856</v>
      </c>
      <c r="F19" s="201">
        <v>1</v>
      </c>
      <c r="G19" s="164" t="s">
        <v>1459</v>
      </c>
      <c r="H19" s="164" t="s">
        <v>1453</v>
      </c>
      <c r="I19" s="163" t="s">
        <v>88</v>
      </c>
      <c r="J19" s="164" t="s">
        <v>1044</v>
      </c>
      <c r="K19" s="164" t="s">
        <v>1117</v>
      </c>
      <c r="L19" s="164" t="s">
        <v>1117</v>
      </c>
      <c r="M19" s="211" t="s">
        <v>1595</v>
      </c>
      <c r="N19" s="163">
        <v>2</v>
      </c>
      <c r="O19" s="163">
        <v>3</v>
      </c>
      <c r="P19" s="201">
        <f t="shared" si="0"/>
        <v>6</v>
      </c>
      <c r="Q19" s="164" t="str">
        <f>IF(AND(P19&gt;=0,P19&lt;=4),"Bajo",IF(AND(P19&gt;=6,P19&lt;=8),"Medio",IF(AND(P19&gt;=10,P19&lt;=20),"Alto",IF(AND(P19&gt;=24,P19&lt;=40),"Muy alto","ERROR"))))</f>
        <v>Medio</v>
      </c>
      <c r="R19" s="163">
        <v>25</v>
      </c>
      <c r="S19" s="201">
        <f t="shared" si="2"/>
        <v>150</v>
      </c>
      <c r="T19" s="165" t="str">
        <f>IF(AND(S19&gt;=600,S19&lt;=4000),"I",IF(AND(S19&gt;=150,S19&lt;=500),"II",IF(AND(S19&gt;=40,S19&lt;=120),"III",IF(AND(S19&gt;=0,S19&lt;=39),"IV","ERROR"))))</f>
        <v>II</v>
      </c>
      <c r="U19" s="200" t="str">
        <f t="shared" si="4"/>
        <v>Aceptable con Control Especifico</v>
      </c>
      <c r="V19" s="242"/>
      <c r="W19" s="240"/>
      <c r="X19" s="164" t="str">
        <f t="shared" si="5"/>
        <v>Lesiones o enfermedades con incapacidad laboral temporal; pérdidas económicas leves.</v>
      </c>
      <c r="Y19" s="164" t="s">
        <v>79</v>
      </c>
      <c r="Z19" s="164" t="s">
        <v>1156</v>
      </c>
      <c r="AA19" s="164" t="s">
        <v>1156</v>
      </c>
      <c r="AB19" s="164" t="s">
        <v>1156</v>
      </c>
      <c r="AC19" s="164" t="s">
        <v>1164</v>
      </c>
      <c r="AD19" s="164" t="s">
        <v>1156</v>
      </c>
    </row>
    <row r="20" spans="1:30" s="241" customFormat="1" ht="106.5" customHeight="1">
      <c r="A20" s="200" t="s">
        <v>613</v>
      </c>
      <c r="B20" s="200" t="s">
        <v>1442</v>
      </c>
      <c r="C20" s="200" t="s">
        <v>704</v>
      </c>
      <c r="D20" s="200" t="s">
        <v>1441</v>
      </c>
      <c r="E20" s="200" t="s">
        <v>856</v>
      </c>
      <c r="F20" s="201">
        <v>1</v>
      </c>
      <c r="G20" s="164" t="s">
        <v>1460</v>
      </c>
      <c r="H20" s="164" t="s">
        <v>1526</v>
      </c>
      <c r="I20" s="163" t="s">
        <v>88</v>
      </c>
      <c r="J20" s="164" t="s">
        <v>1044</v>
      </c>
      <c r="K20" s="164" t="s">
        <v>1117</v>
      </c>
      <c r="L20" s="164" t="s">
        <v>1117</v>
      </c>
      <c r="M20" s="211" t="s">
        <v>1595</v>
      </c>
      <c r="N20" s="163">
        <v>2</v>
      </c>
      <c r="O20" s="163">
        <v>3</v>
      </c>
      <c r="P20" s="201">
        <f t="shared" si="0"/>
        <v>6</v>
      </c>
      <c r="Q20" s="164" t="str">
        <f t="shared" ref="Q20:Q25" si="6">IF(AND(P20&gt;=0,P20&lt;=4),"Bajo",IF(AND(P20&gt;=6,P20&lt;=8),"Medio",IF(AND(P20&gt;=10,P20&lt;=20),"Alto",IF(AND(P20&gt;=24,P20&lt;=40),"Muy alto","ERROR"))))</f>
        <v>Medio</v>
      </c>
      <c r="R20" s="163">
        <v>25</v>
      </c>
      <c r="S20" s="201">
        <f t="shared" si="2"/>
        <v>150</v>
      </c>
      <c r="T20" s="165" t="str">
        <f t="shared" ref="T20:T25" si="7">IF(AND(S20&gt;=600,S20&lt;=4000),"I",IF(AND(S20&gt;=150,S20&lt;=500),"II",IF(AND(S20&gt;=40,S20&lt;=120),"III",IF(AND(S20&gt;=0,S20&lt;=39),"IV","ERROR"))))</f>
        <v>II</v>
      </c>
      <c r="U20" s="200" t="str">
        <f t="shared" si="4"/>
        <v>Aceptable con Control Especifico</v>
      </c>
      <c r="V20" s="242"/>
      <c r="W20" s="240"/>
      <c r="X20" s="164" t="str">
        <f t="shared" si="5"/>
        <v>Lesiones o enfermedades con incapacidad laboral temporal; pérdidas económicas leves.</v>
      </c>
      <c r="Y20" s="164" t="s">
        <v>79</v>
      </c>
      <c r="Z20" s="164" t="s">
        <v>1156</v>
      </c>
      <c r="AA20" s="164" t="s">
        <v>1156</v>
      </c>
      <c r="AB20" s="164" t="s">
        <v>1156</v>
      </c>
      <c r="AC20" s="164" t="s">
        <v>1164</v>
      </c>
      <c r="AD20" s="164" t="s">
        <v>1156</v>
      </c>
    </row>
    <row r="21" spans="1:30" s="241" customFormat="1" ht="106.5" customHeight="1">
      <c r="A21" s="200" t="s">
        <v>613</v>
      </c>
      <c r="B21" s="200" t="s">
        <v>1442</v>
      </c>
      <c r="C21" s="200" t="s">
        <v>704</v>
      </c>
      <c r="D21" s="200" t="s">
        <v>1441</v>
      </c>
      <c r="E21" s="200" t="s">
        <v>856</v>
      </c>
      <c r="F21" s="201">
        <v>1</v>
      </c>
      <c r="G21" s="164" t="s">
        <v>1461</v>
      </c>
      <c r="H21" s="164" t="s">
        <v>1527</v>
      </c>
      <c r="I21" s="163" t="s">
        <v>88</v>
      </c>
      <c r="J21" s="164" t="s">
        <v>1044</v>
      </c>
      <c r="K21" s="164" t="s">
        <v>1117</v>
      </c>
      <c r="L21" s="164" t="s">
        <v>1117</v>
      </c>
      <c r="M21" s="211" t="s">
        <v>1595</v>
      </c>
      <c r="N21" s="163">
        <v>2</v>
      </c>
      <c r="O21" s="163">
        <v>3</v>
      </c>
      <c r="P21" s="201">
        <f t="shared" si="0"/>
        <v>6</v>
      </c>
      <c r="Q21" s="164" t="str">
        <f t="shared" si="6"/>
        <v>Medio</v>
      </c>
      <c r="R21" s="163">
        <v>25</v>
      </c>
      <c r="S21" s="201">
        <f t="shared" si="2"/>
        <v>150</v>
      </c>
      <c r="T21" s="165" t="str">
        <f t="shared" si="7"/>
        <v>II</v>
      </c>
      <c r="U21" s="200" t="str">
        <f t="shared" si="4"/>
        <v>Aceptable con Control Especifico</v>
      </c>
      <c r="V21" s="242"/>
      <c r="W21" s="240"/>
      <c r="X21" s="164" t="str">
        <f t="shared" si="5"/>
        <v>Lesiones o enfermedades con incapacidad laboral temporal; pérdidas económicas leves.</v>
      </c>
      <c r="Y21" s="164" t="s">
        <v>79</v>
      </c>
      <c r="Z21" s="164" t="s">
        <v>1156</v>
      </c>
      <c r="AA21" s="164" t="s">
        <v>1156</v>
      </c>
      <c r="AB21" s="164" t="s">
        <v>1156</v>
      </c>
      <c r="AC21" s="164" t="s">
        <v>1164</v>
      </c>
      <c r="AD21" s="164" t="s">
        <v>1156</v>
      </c>
    </row>
    <row r="22" spans="1:30" s="241" customFormat="1" ht="106.5" customHeight="1">
      <c r="A22" s="200" t="s">
        <v>613</v>
      </c>
      <c r="B22" s="200" t="s">
        <v>1442</v>
      </c>
      <c r="C22" s="200" t="s">
        <v>704</v>
      </c>
      <c r="D22" s="200" t="s">
        <v>1441</v>
      </c>
      <c r="E22" s="200" t="s">
        <v>856</v>
      </c>
      <c r="F22" s="201">
        <v>1</v>
      </c>
      <c r="G22" s="164" t="s">
        <v>1462</v>
      </c>
      <c r="H22" s="164" t="s">
        <v>1528</v>
      </c>
      <c r="I22" s="163" t="s">
        <v>88</v>
      </c>
      <c r="J22" s="164" t="s">
        <v>1044</v>
      </c>
      <c r="K22" s="164" t="s">
        <v>1117</v>
      </c>
      <c r="L22" s="164" t="s">
        <v>1117</v>
      </c>
      <c r="M22" s="211" t="s">
        <v>1595</v>
      </c>
      <c r="N22" s="163">
        <v>2</v>
      </c>
      <c r="O22" s="163">
        <v>3</v>
      </c>
      <c r="P22" s="201">
        <f t="shared" si="0"/>
        <v>6</v>
      </c>
      <c r="Q22" s="164" t="str">
        <f t="shared" si="6"/>
        <v>Medio</v>
      </c>
      <c r="R22" s="163">
        <v>25</v>
      </c>
      <c r="S22" s="201">
        <f t="shared" si="2"/>
        <v>150</v>
      </c>
      <c r="T22" s="165" t="str">
        <f t="shared" si="7"/>
        <v>II</v>
      </c>
      <c r="U22" s="200" t="str">
        <f t="shared" si="4"/>
        <v>Aceptable con Control Especifico</v>
      </c>
      <c r="V22" s="242"/>
      <c r="W22" s="240"/>
      <c r="X22" s="164" t="str">
        <f t="shared" si="5"/>
        <v>Lesiones o enfermedades con incapacidad laboral temporal; pérdidas económicas leves.</v>
      </c>
      <c r="Y22" s="164" t="s">
        <v>79</v>
      </c>
      <c r="Z22" s="164" t="s">
        <v>1156</v>
      </c>
      <c r="AA22" s="164" t="s">
        <v>1156</v>
      </c>
      <c r="AB22" s="164" t="s">
        <v>1156</v>
      </c>
      <c r="AC22" s="164" t="s">
        <v>1164</v>
      </c>
      <c r="AD22" s="164" t="s">
        <v>1156</v>
      </c>
    </row>
    <row r="23" spans="1:30" s="241" customFormat="1" ht="106.5" customHeight="1">
      <c r="A23" s="200" t="s">
        <v>613</v>
      </c>
      <c r="B23" s="200" t="s">
        <v>1442</v>
      </c>
      <c r="C23" s="200" t="s">
        <v>704</v>
      </c>
      <c r="D23" s="200" t="s">
        <v>1441</v>
      </c>
      <c r="E23" s="200" t="s">
        <v>856</v>
      </c>
      <c r="F23" s="201">
        <v>1</v>
      </c>
      <c r="G23" s="164" t="s">
        <v>1463</v>
      </c>
      <c r="H23" s="164" t="s">
        <v>1529</v>
      </c>
      <c r="I23" s="163" t="s">
        <v>88</v>
      </c>
      <c r="J23" s="164" t="s">
        <v>1044</v>
      </c>
      <c r="K23" s="164" t="s">
        <v>1117</v>
      </c>
      <c r="L23" s="164" t="s">
        <v>1117</v>
      </c>
      <c r="M23" s="211" t="s">
        <v>1595</v>
      </c>
      <c r="N23" s="163">
        <v>2</v>
      </c>
      <c r="O23" s="163">
        <v>3</v>
      </c>
      <c r="P23" s="201">
        <f t="shared" si="0"/>
        <v>6</v>
      </c>
      <c r="Q23" s="164" t="str">
        <f t="shared" si="6"/>
        <v>Medio</v>
      </c>
      <c r="R23" s="163">
        <v>25</v>
      </c>
      <c r="S23" s="201">
        <f t="shared" si="2"/>
        <v>150</v>
      </c>
      <c r="T23" s="165" t="str">
        <f t="shared" si="7"/>
        <v>II</v>
      </c>
      <c r="U23" s="200" t="str">
        <f t="shared" si="4"/>
        <v>Aceptable con Control Especifico</v>
      </c>
      <c r="V23" s="242"/>
      <c r="W23" s="240"/>
      <c r="X23" s="164" t="str">
        <f t="shared" si="5"/>
        <v>Lesiones o enfermedades con incapacidad laboral temporal; pérdidas económicas leves.</v>
      </c>
      <c r="Y23" s="164" t="s">
        <v>79</v>
      </c>
      <c r="Z23" s="164" t="s">
        <v>1156</v>
      </c>
      <c r="AA23" s="164" t="s">
        <v>1156</v>
      </c>
      <c r="AB23" s="164" t="s">
        <v>1156</v>
      </c>
      <c r="AC23" s="164" t="s">
        <v>1164</v>
      </c>
      <c r="AD23" s="164" t="s">
        <v>1156</v>
      </c>
    </row>
    <row r="24" spans="1:30" s="241" customFormat="1" ht="106.5" customHeight="1">
      <c r="A24" s="200" t="s">
        <v>613</v>
      </c>
      <c r="B24" s="200" t="s">
        <v>1442</v>
      </c>
      <c r="C24" s="200" t="s">
        <v>704</v>
      </c>
      <c r="D24" s="200" t="s">
        <v>1441</v>
      </c>
      <c r="E24" s="200" t="s">
        <v>856</v>
      </c>
      <c r="F24" s="201">
        <v>1</v>
      </c>
      <c r="G24" s="164" t="s">
        <v>1464</v>
      </c>
      <c r="H24" s="164" t="s">
        <v>1482</v>
      </c>
      <c r="I24" s="163" t="s">
        <v>88</v>
      </c>
      <c r="J24" s="164" t="s">
        <v>1074</v>
      </c>
      <c r="K24" s="164" t="s">
        <v>1117</v>
      </c>
      <c r="L24" s="164" t="s">
        <v>1117</v>
      </c>
      <c r="M24" s="211" t="s">
        <v>1595</v>
      </c>
      <c r="N24" s="163">
        <v>2</v>
      </c>
      <c r="O24" s="163">
        <v>1</v>
      </c>
      <c r="P24" s="201">
        <f t="shared" si="0"/>
        <v>2</v>
      </c>
      <c r="Q24" s="164" t="str">
        <f t="shared" si="6"/>
        <v>Bajo</v>
      </c>
      <c r="R24" s="163">
        <v>60</v>
      </c>
      <c r="S24" s="201">
        <f t="shared" si="2"/>
        <v>120</v>
      </c>
      <c r="T24" s="165" t="str">
        <f t="shared" si="7"/>
        <v>III</v>
      </c>
      <c r="U24" s="200" t="str">
        <f t="shared" si="4"/>
        <v>Mejorable</v>
      </c>
      <c r="V24" s="242"/>
      <c r="W24" s="240"/>
      <c r="X24" s="164" t="str">
        <f t="shared" si="5"/>
        <v>Lesiones o enfermedades graves irreparables (Incapacidad permanente parcial o invalidez); pérdidas económicas altas.</v>
      </c>
      <c r="Y24" s="164" t="s">
        <v>79</v>
      </c>
      <c r="Z24" s="164" t="s">
        <v>1156</v>
      </c>
      <c r="AA24" s="164" t="s">
        <v>1156</v>
      </c>
      <c r="AB24" s="164" t="s">
        <v>1156</v>
      </c>
      <c r="AC24" s="164" t="s">
        <v>1165</v>
      </c>
      <c r="AD24" s="164" t="s">
        <v>1156</v>
      </c>
    </row>
    <row r="25" spans="1:30" s="241" customFormat="1" ht="106.5" customHeight="1">
      <c r="A25" s="200" t="s">
        <v>613</v>
      </c>
      <c r="B25" s="200" t="s">
        <v>1442</v>
      </c>
      <c r="C25" s="200" t="s">
        <v>704</v>
      </c>
      <c r="D25" s="200" t="s">
        <v>1441</v>
      </c>
      <c r="E25" s="200" t="s">
        <v>856</v>
      </c>
      <c r="F25" s="201">
        <v>1</v>
      </c>
      <c r="G25" s="164" t="s">
        <v>1465</v>
      </c>
      <c r="H25" s="164" t="s">
        <v>1483</v>
      </c>
      <c r="I25" s="163" t="s">
        <v>88</v>
      </c>
      <c r="J25" s="164" t="s">
        <v>1074</v>
      </c>
      <c r="K25" s="164" t="s">
        <v>1117</v>
      </c>
      <c r="L25" s="164" t="s">
        <v>1117</v>
      </c>
      <c r="M25" s="211" t="s">
        <v>1595</v>
      </c>
      <c r="N25" s="163">
        <v>2</v>
      </c>
      <c r="O25" s="163">
        <v>1</v>
      </c>
      <c r="P25" s="201">
        <f t="shared" si="0"/>
        <v>2</v>
      </c>
      <c r="Q25" s="164" t="str">
        <f t="shared" si="6"/>
        <v>Bajo</v>
      </c>
      <c r="R25" s="163">
        <v>60</v>
      </c>
      <c r="S25" s="201">
        <f t="shared" si="2"/>
        <v>120</v>
      </c>
      <c r="T25" s="165" t="str">
        <f t="shared" si="7"/>
        <v>III</v>
      </c>
      <c r="U25" s="200" t="str">
        <f t="shared" si="4"/>
        <v>Mejorable</v>
      </c>
      <c r="V25" s="242"/>
      <c r="W25" s="240"/>
      <c r="X25" s="164" t="str">
        <f t="shared" si="5"/>
        <v>Lesiones o enfermedades graves irreparables (Incapacidad permanente parcial o invalidez); pérdidas económicas altas.</v>
      </c>
      <c r="Y25" s="164" t="s">
        <v>79</v>
      </c>
      <c r="Z25" s="164" t="s">
        <v>1119</v>
      </c>
      <c r="AA25" s="164" t="s">
        <v>1119</v>
      </c>
      <c r="AB25" s="164" t="s">
        <v>1156</v>
      </c>
      <c r="AC25" s="164" t="s">
        <v>1166</v>
      </c>
      <c r="AD25" s="164" t="s">
        <v>1156</v>
      </c>
    </row>
    <row r="26" spans="1:30" s="241" customFormat="1" ht="106.5" customHeight="1">
      <c r="A26" s="200" t="s">
        <v>613</v>
      </c>
      <c r="B26" s="200" t="s">
        <v>1338</v>
      </c>
      <c r="C26" s="200" t="s">
        <v>704</v>
      </c>
      <c r="D26" s="200" t="s">
        <v>772</v>
      </c>
      <c r="E26" s="200" t="s">
        <v>881</v>
      </c>
      <c r="F26" s="201">
        <v>1</v>
      </c>
      <c r="G26" s="202" t="s">
        <v>1381</v>
      </c>
      <c r="H26" s="200" t="s">
        <v>859</v>
      </c>
      <c r="I26" s="201" t="s">
        <v>89</v>
      </c>
      <c r="J26" s="200" t="s">
        <v>866</v>
      </c>
      <c r="K26" s="200" t="s">
        <v>860</v>
      </c>
      <c r="L26" s="200" t="s">
        <v>1156</v>
      </c>
      <c r="M26" s="200" t="s">
        <v>871</v>
      </c>
      <c r="N26" s="201">
        <v>2</v>
      </c>
      <c r="O26" s="201">
        <v>3</v>
      </c>
      <c r="P26" s="201">
        <f t="shared" si="0"/>
        <v>6</v>
      </c>
      <c r="Q26" s="200" t="str">
        <f t="shared" si="1"/>
        <v>Medio</v>
      </c>
      <c r="R26" s="201">
        <v>60</v>
      </c>
      <c r="S26" s="201">
        <f t="shared" si="2"/>
        <v>360</v>
      </c>
      <c r="T26" s="202" t="str">
        <f t="shared" si="3"/>
        <v>II</v>
      </c>
      <c r="U26" s="200" t="str">
        <f t="shared" si="4"/>
        <v>Aceptable con Control Especifico</v>
      </c>
      <c r="V26" s="218"/>
      <c r="W26" s="240"/>
      <c r="X26" s="200" t="str">
        <f t="shared" si="5"/>
        <v>Lesiones o enfermedades graves irreparables (Incapacidad permanente parcial o invalidez); pérdidas económicas altas.</v>
      </c>
      <c r="Y26" s="200" t="s">
        <v>79</v>
      </c>
      <c r="Z26" s="200" t="s">
        <v>1156</v>
      </c>
      <c r="AA26" s="200" t="s">
        <v>1156</v>
      </c>
      <c r="AB26" s="200" t="s">
        <v>1349</v>
      </c>
      <c r="AC26" s="200" t="s">
        <v>1350</v>
      </c>
      <c r="AD26" s="200" t="s">
        <v>1590</v>
      </c>
    </row>
    <row r="27" spans="1:30" s="241" customFormat="1" ht="106.5" customHeight="1">
      <c r="A27" s="200" t="s">
        <v>613</v>
      </c>
      <c r="B27" s="200" t="s">
        <v>1338</v>
      </c>
      <c r="C27" s="200" t="s">
        <v>704</v>
      </c>
      <c r="D27" s="200" t="s">
        <v>772</v>
      </c>
      <c r="E27" s="200" t="s">
        <v>798</v>
      </c>
      <c r="F27" s="201">
        <v>1</v>
      </c>
      <c r="G27" s="202" t="s">
        <v>1381</v>
      </c>
      <c r="H27" s="200" t="s">
        <v>859</v>
      </c>
      <c r="I27" s="201" t="s">
        <v>89</v>
      </c>
      <c r="J27" s="200" t="s">
        <v>866</v>
      </c>
      <c r="K27" s="200" t="s">
        <v>860</v>
      </c>
      <c r="L27" s="200" t="s">
        <v>1156</v>
      </c>
      <c r="M27" s="200" t="s">
        <v>871</v>
      </c>
      <c r="N27" s="201">
        <v>2</v>
      </c>
      <c r="O27" s="201">
        <v>3</v>
      </c>
      <c r="P27" s="201">
        <f t="shared" si="0"/>
        <v>6</v>
      </c>
      <c r="Q27" s="200" t="str">
        <f t="shared" si="1"/>
        <v>Medio</v>
      </c>
      <c r="R27" s="201">
        <v>25</v>
      </c>
      <c r="S27" s="201">
        <f t="shared" si="2"/>
        <v>150</v>
      </c>
      <c r="T27" s="202" t="str">
        <f t="shared" si="3"/>
        <v>II</v>
      </c>
      <c r="U27" s="200" t="str">
        <f t="shared" si="4"/>
        <v>Aceptable con Control Especifico</v>
      </c>
      <c r="V27" s="218"/>
      <c r="W27" s="240"/>
      <c r="X27" s="200" t="str">
        <f t="shared" si="5"/>
        <v>Lesiones o enfermedades con incapacidad laboral temporal; pérdidas económicas leves.</v>
      </c>
      <c r="Y27" s="200" t="s">
        <v>79</v>
      </c>
      <c r="Z27" s="200" t="s">
        <v>1156</v>
      </c>
      <c r="AA27" s="200" t="s">
        <v>1156</v>
      </c>
      <c r="AB27" s="200" t="s">
        <v>1349</v>
      </c>
      <c r="AC27" s="200" t="s">
        <v>1350</v>
      </c>
      <c r="AD27" s="200" t="s">
        <v>1351</v>
      </c>
    </row>
    <row r="28" spans="1:30" s="241" customFormat="1" ht="106.5" customHeight="1">
      <c r="A28" s="200" t="s">
        <v>613</v>
      </c>
      <c r="B28" s="200" t="s">
        <v>1338</v>
      </c>
      <c r="C28" s="200" t="s">
        <v>704</v>
      </c>
      <c r="D28" s="200" t="s">
        <v>772</v>
      </c>
      <c r="E28" s="200" t="s">
        <v>870</v>
      </c>
      <c r="F28" s="201">
        <v>1</v>
      </c>
      <c r="G28" s="202" t="s">
        <v>1382</v>
      </c>
      <c r="H28" s="200" t="s">
        <v>867</v>
      </c>
      <c r="I28" s="201" t="s">
        <v>89</v>
      </c>
      <c r="J28" s="200" t="s">
        <v>868</v>
      </c>
      <c r="K28" s="200" t="s">
        <v>873</v>
      </c>
      <c r="L28" s="200" t="s">
        <v>1156</v>
      </c>
      <c r="M28" s="200" t="s">
        <v>871</v>
      </c>
      <c r="N28" s="201">
        <v>2</v>
      </c>
      <c r="O28" s="201">
        <v>3</v>
      </c>
      <c r="P28" s="201">
        <f t="shared" si="0"/>
        <v>6</v>
      </c>
      <c r="Q28" s="200" t="str">
        <f t="shared" si="1"/>
        <v>Medio</v>
      </c>
      <c r="R28" s="201">
        <v>25</v>
      </c>
      <c r="S28" s="201">
        <f t="shared" si="2"/>
        <v>150</v>
      </c>
      <c r="T28" s="202" t="str">
        <f t="shared" si="3"/>
        <v>II</v>
      </c>
      <c r="U28" s="200" t="str">
        <f t="shared" si="4"/>
        <v>Aceptable con Control Especifico</v>
      </c>
      <c r="V28" s="218"/>
      <c r="W28" s="240"/>
      <c r="X28" s="200" t="str">
        <f t="shared" si="5"/>
        <v>Lesiones o enfermedades con incapacidad laboral temporal; pérdidas económicas leves.</v>
      </c>
      <c r="Y28" s="200" t="s">
        <v>79</v>
      </c>
      <c r="Z28" s="200" t="s">
        <v>1156</v>
      </c>
      <c r="AA28" s="200" t="s">
        <v>1156</v>
      </c>
      <c r="AB28" s="200" t="s">
        <v>1349</v>
      </c>
      <c r="AC28" s="200" t="s">
        <v>1350</v>
      </c>
      <c r="AD28" s="200" t="s">
        <v>1352</v>
      </c>
    </row>
    <row r="29" spans="1:30" s="241" customFormat="1" ht="106.5" customHeight="1">
      <c r="A29" s="200" t="s">
        <v>613</v>
      </c>
      <c r="B29" s="200" t="s">
        <v>1338</v>
      </c>
      <c r="C29" s="200" t="s">
        <v>704</v>
      </c>
      <c r="D29" s="200" t="s">
        <v>772</v>
      </c>
      <c r="E29" s="200" t="s">
        <v>870</v>
      </c>
      <c r="F29" s="201">
        <v>1</v>
      </c>
      <c r="G29" s="202" t="s">
        <v>1383</v>
      </c>
      <c r="H29" s="200" t="s">
        <v>901</v>
      </c>
      <c r="I29" s="201" t="s">
        <v>89</v>
      </c>
      <c r="J29" s="200" t="s">
        <v>868</v>
      </c>
      <c r="K29" s="200" t="s">
        <v>873</v>
      </c>
      <c r="L29" s="200" t="s">
        <v>1156</v>
      </c>
      <c r="M29" s="200" t="s">
        <v>871</v>
      </c>
      <c r="N29" s="201">
        <v>2</v>
      </c>
      <c r="O29" s="201">
        <v>3</v>
      </c>
      <c r="P29" s="201">
        <f t="shared" si="0"/>
        <v>6</v>
      </c>
      <c r="Q29" s="200" t="str">
        <f t="shared" si="1"/>
        <v>Medio</v>
      </c>
      <c r="R29" s="201">
        <v>25</v>
      </c>
      <c r="S29" s="201">
        <f t="shared" si="2"/>
        <v>150</v>
      </c>
      <c r="T29" s="202" t="str">
        <f t="shared" si="3"/>
        <v>II</v>
      </c>
      <c r="U29" s="200" t="str">
        <f t="shared" si="4"/>
        <v>Aceptable con Control Especifico</v>
      </c>
      <c r="V29" s="218"/>
      <c r="W29" s="240"/>
      <c r="X29" s="200" t="str">
        <f t="shared" si="5"/>
        <v>Lesiones o enfermedades con incapacidad laboral temporal; pérdidas económicas leves.</v>
      </c>
      <c r="Y29" s="200" t="s">
        <v>79</v>
      </c>
      <c r="Z29" s="200" t="s">
        <v>1156</v>
      </c>
      <c r="AA29" s="200" t="s">
        <v>1156</v>
      </c>
      <c r="AB29" s="200" t="s">
        <v>1349</v>
      </c>
      <c r="AC29" s="200" t="s">
        <v>1350</v>
      </c>
      <c r="AD29" s="200" t="s">
        <v>1352</v>
      </c>
    </row>
    <row r="30" spans="1:30" s="241" customFormat="1" ht="106.5" customHeight="1">
      <c r="A30" s="200" t="s">
        <v>613</v>
      </c>
      <c r="B30" s="200" t="s">
        <v>1338</v>
      </c>
      <c r="C30" s="200" t="s">
        <v>704</v>
      </c>
      <c r="D30" s="200" t="s">
        <v>772</v>
      </c>
      <c r="E30" s="200" t="s">
        <v>1439</v>
      </c>
      <c r="F30" s="201">
        <v>1</v>
      </c>
      <c r="G30" s="202" t="s">
        <v>1386</v>
      </c>
      <c r="H30" s="200" t="s">
        <v>908</v>
      </c>
      <c r="I30" s="201" t="s">
        <v>89</v>
      </c>
      <c r="J30" s="200" t="s">
        <v>909</v>
      </c>
      <c r="K30" s="200" t="s">
        <v>874</v>
      </c>
      <c r="L30" s="200" t="s">
        <v>910</v>
      </c>
      <c r="M30" s="200" t="s">
        <v>916</v>
      </c>
      <c r="N30" s="201">
        <v>2</v>
      </c>
      <c r="O30" s="201">
        <v>3</v>
      </c>
      <c r="P30" s="201">
        <f t="shared" si="0"/>
        <v>6</v>
      </c>
      <c r="Q30" s="200" t="str">
        <f t="shared" si="1"/>
        <v>Medio</v>
      </c>
      <c r="R30" s="201">
        <v>25</v>
      </c>
      <c r="S30" s="201">
        <f t="shared" si="2"/>
        <v>150</v>
      </c>
      <c r="T30" s="202" t="str">
        <f t="shared" si="3"/>
        <v>II</v>
      </c>
      <c r="U30" s="200" t="str">
        <f t="shared" si="4"/>
        <v>Aceptable con Control Especifico</v>
      </c>
      <c r="V30" s="218"/>
      <c r="W30" s="240"/>
      <c r="X30" s="200" t="str">
        <f t="shared" si="5"/>
        <v>Lesiones o enfermedades con incapacidad laboral temporal; pérdidas económicas leves.</v>
      </c>
      <c r="Y30" s="200" t="s">
        <v>79</v>
      </c>
      <c r="Z30" s="200" t="s">
        <v>1156</v>
      </c>
      <c r="AA30" s="200" t="s">
        <v>1156</v>
      </c>
      <c r="AB30" s="200" t="s">
        <v>1156</v>
      </c>
      <c r="AC30" s="200" t="s">
        <v>1336</v>
      </c>
      <c r="AD30" s="200" t="s">
        <v>1201</v>
      </c>
    </row>
    <row r="31" spans="1:30" s="241" customFormat="1" ht="106.5" customHeight="1">
      <c r="A31" s="245" t="s">
        <v>613</v>
      </c>
      <c r="B31" s="245" t="s">
        <v>1338</v>
      </c>
      <c r="C31" s="245" t="s">
        <v>704</v>
      </c>
      <c r="D31" s="245" t="s">
        <v>772</v>
      </c>
      <c r="E31" s="245" t="s">
        <v>1439</v>
      </c>
      <c r="F31" s="246">
        <v>1</v>
      </c>
      <c r="G31" s="247" t="s">
        <v>1392</v>
      </c>
      <c r="H31" s="245" t="s">
        <v>908</v>
      </c>
      <c r="I31" s="246" t="s">
        <v>89</v>
      </c>
      <c r="J31" s="245" t="s">
        <v>909</v>
      </c>
      <c r="K31" s="245" t="s">
        <v>914</v>
      </c>
      <c r="L31" s="245" t="s">
        <v>913</v>
      </c>
      <c r="M31" s="245" t="s">
        <v>871</v>
      </c>
      <c r="N31" s="246">
        <v>2</v>
      </c>
      <c r="O31" s="246">
        <v>1</v>
      </c>
      <c r="P31" s="201">
        <f t="shared" si="0"/>
        <v>2</v>
      </c>
      <c r="Q31" s="245" t="str">
        <f t="shared" si="1"/>
        <v>Bajo</v>
      </c>
      <c r="R31" s="246">
        <v>100</v>
      </c>
      <c r="S31" s="201">
        <f t="shared" si="2"/>
        <v>200</v>
      </c>
      <c r="T31" s="247" t="str">
        <f t="shared" si="3"/>
        <v>II</v>
      </c>
      <c r="U31" s="200" t="str">
        <f t="shared" si="4"/>
        <v>Aceptable con Control Especifico</v>
      </c>
      <c r="V31" s="248"/>
      <c r="W31" s="240"/>
      <c r="X31" s="245" t="str">
        <f t="shared" si="5"/>
        <v>Posible muerte, situación crítica o catastrófica; pérdidas económicas muy altas.</v>
      </c>
      <c r="Y31" s="245" t="s">
        <v>79</v>
      </c>
      <c r="Z31" s="245" t="s">
        <v>1156</v>
      </c>
      <c r="AA31" s="245" t="s">
        <v>1156</v>
      </c>
      <c r="AB31" s="245" t="s">
        <v>1156</v>
      </c>
      <c r="AC31" s="245" t="s">
        <v>1337</v>
      </c>
      <c r="AD31" s="245" t="s">
        <v>1201</v>
      </c>
    </row>
    <row r="32" spans="1:30" s="241" customFormat="1" ht="106.5" customHeight="1">
      <c r="A32" s="200" t="s">
        <v>613</v>
      </c>
      <c r="B32" s="200" t="s">
        <v>1338</v>
      </c>
      <c r="C32" s="200" t="s">
        <v>704</v>
      </c>
      <c r="D32" s="200" t="s">
        <v>772</v>
      </c>
      <c r="E32" s="200" t="s">
        <v>1439</v>
      </c>
      <c r="F32" s="201">
        <v>1</v>
      </c>
      <c r="G32" s="202" t="s">
        <v>1003</v>
      </c>
      <c r="H32" s="200" t="s">
        <v>1004</v>
      </c>
      <c r="I32" s="201" t="s">
        <v>89</v>
      </c>
      <c r="J32" s="200" t="s">
        <v>1327</v>
      </c>
      <c r="K32" s="200" t="s">
        <v>1156</v>
      </c>
      <c r="L32" s="200" t="s">
        <v>1156</v>
      </c>
      <c r="M32" s="200" t="s">
        <v>1329</v>
      </c>
      <c r="N32" s="201">
        <v>2</v>
      </c>
      <c r="O32" s="201">
        <v>3</v>
      </c>
      <c r="P32" s="201">
        <f t="shared" si="0"/>
        <v>6</v>
      </c>
      <c r="Q32" s="200" t="str">
        <f t="shared" si="1"/>
        <v>Medio</v>
      </c>
      <c r="R32" s="201">
        <v>25</v>
      </c>
      <c r="S32" s="201">
        <f t="shared" si="2"/>
        <v>150</v>
      </c>
      <c r="T32" s="202" t="str">
        <f t="shared" si="3"/>
        <v>II</v>
      </c>
      <c r="U32" s="200" t="str">
        <f t="shared" si="4"/>
        <v>Aceptable con Control Especifico</v>
      </c>
      <c r="V32" s="218"/>
      <c r="W32" s="240"/>
      <c r="X32" s="200" t="str">
        <f t="shared" si="5"/>
        <v>Lesiones o enfermedades con incapacidad laboral temporal; pérdidas económicas leves.</v>
      </c>
      <c r="Y32" s="200" t="s">
        <v>79</v>
      </c>
      <c r="Z32" s="200" t="s">
        <v>1119</v>
      </c>
      <c r="AA32" s="200" t="s">
        <v>1119</v>
      </c>
      <c r="AB32" s="200" t="s">
        <v>1326</v>
      </c>
      <c r="AC32" s="200" t="s">
        <v>1328</v>
      </c>
      <c r="AD32" s="200" t="s">
        <v>1201</v>
      </c>
    </row>
    <row r="33" spans="1:30" s="241" customFormat="1" ht="106.5" customHeight="1">
      <c r="A33" s="200" t="s">
        <v>613</v>
      </c>
      <c r="B33" s="200" t="s">
        <v>1338</v>
      </c>
      <c r="C33" s="200" t="s">
        <v>704</v>
      </c>
      <c r="D33" s="200" t="s">
        <v>772</v>
      </c>
      <c r="E33" s="200" t="s">
        <v>1439</v>
      </c>
      <c r="F33" s="201">
        <v>1</v>
      </c>
      <c r="G33" s="206" t="s">
        <v>1542</v>
      </c>
      <c r="H33" s="200" t="s">
        <v>1531</v>
      </c>
      <c r="I33" s="201" t="s">
        <v>89</v>
      </c>
      <c r="J33" s="200" t="s">
        <v>1530</v>
      </c>
      <c r="K33" s="200" t="s">
        <v>1192</v>
      </c>
      <c r="L33" s="200" t="s">
        <v>1193</v>
      </c>
      <c r="M33" s="200" t="s">
        <v>690</v>
      </c>
      <c r="N33" s="201">
        <v>6</v>
      </c>
      <c r="O33" s="201">
        <v>1</v>
      </c>
      <c r="P33" s="201">
        <f t="shared" si="0"/>
        <v>6</v>
      </c>
      <c r="Q33" s="200" t="str">
        <f t="shared" si="1"/>
        <v>Medio</v>
      </c>
      <c r="R33" s="201">
        <v>60</v>
      </c>
      <c r="S33" s="201">
        <f t="shared" si="2"/>
        <v>360</v>
      </c>
      <c r="T33" s="202" t="str">
        <f t="shared" si="3"/>
        <v>II</v>
      </c>
      <c r="U33" s="200" t="str">
        <f t="shared" si="4"/>
        <v>Aceptable con Control Especifico</v>
      </c>
      <c r="V33" s="218"/>
      <c r="W33" s="240"/>
      <c r="X33" s="200" t="str">
        <f>IF(R33=100,"Posible muerte, situación crítica o catastrófica; pérdidas económicas muy altas.",IF(R33=60,"Lesiones o enfermedades graves irreparables (Incapacidad permanente parcial o invalidez); pérdidas económicas altas.",IF(R33=25,"Lesiones o enfermedades con incapacidad laboral temporal; pérdidas económicas leves.",IF(R33=10,"Lesiones o enfermedades que no requieren incapacidad; pérdidas económicas mínimas.","ERROR"))))</f>
        <v>Lesiones o enfermedades graves irreparables (Incapacidad permanente parcial o invalidez); pérdidas económicas altas.</v>
      </c>
      <c r="Y33" s="200" t="s">
        <v>79</v>
      </c>
      <c r="Z33" s="164" t="s">
        <v>1119</v>
      </c>
      <c r="AA33" s="164" t="s">
        <v>1119</v>
      </c>
      <c r="AB33" s="164" t="s">
        <v>1532</v>
      </c>
      <c r="AC33" s="200" t="s">
        <v>1533</v>
      </c>
      <c r="AD33" s="164" t="s">
        <v>1156</v>
      </c>
    </row>
    <row r="34" spans="1:30" s="241" customFormat="1" ht="106.5" customHeight="1">
      <c r="A34" s="200" t="s">
        <v>613</v>
      </c>
      <c r="B34" s="200" t="s">
        <v>1338</v>
      </c>
      <c r="C34" s="200" t="s">
        <v>704</v>
      </c>
      <c r="D34" s="200" t="s">
        <v>772</v>
      </c>
      <c r="E34" s="200" t="s">
        <v>1439</v>
      </c>
      <c r="F34" s="201">
        <v>1</v>
      </c>
      <c r="G34" s="202" t="s">
        <v>1014</v>
      </c>
      <c r="H34" s="200" t="s">
        <v>777</v>
      </c>
      <c r="I34" s="201" t="s">
        <v>89</v>
      </c>
      <c r="J34" s="200" t="s">
        <v>950</v>
      </c>
      <c r="K34" s="200" t="s">
        <v>1016</v>
      </c>
      <c r="L34" s="200" t="s">
        <v>1156</v>
      </c>
      <c r="M34" s="200" t="s">
        <v>1015</v>
      </c>
      <c r="N34" s="201">
        <v>6</v>
      </c>
      <c r="O34" s="201">
        <v>3</v>
      </c>
      <c r="P34" s="201">
        <f t="shared" si="0"/>
        <v>18</v>
      </c>
      <c r="Q34" s="200" t="str">
        <f t="shared" si="1"/>
        <v>Alto</v>
      </c>
      <c r="R34" s="201">
        <v>25</v>
      </c>
      <c r="S34" s="201">
        <f t="shared" si="2"/>
        <v>450</v>
      </c>
      <c r="T34" s="202" t="str">
        <f t="shared" si="3"/>
        <v>II</v>
      </c>
      <c r="U34" s="200" t="str">
        <f t="shared" si="4"/>
        <v>Aceptable con Control Especifico</v>
      </c>
      <c r="V34" s="218"/>
      <c r="W34" s="240"/>
      <c r="X34" s="200" t="str">
        <f>IF(R34=100,"Posible muerte, situación crítica o catastrófica; pérdidas económicas muy altas.",IF(R34=60,"Lesiones o enfermedades graves irreparables (Incapacidad permanente parcial o invalidez); pérdidas económicas altas.",IF(R34=25,"Lesiones o enfermedades con incapacidad laboral temporal; pérdidas económicas leves.",IF(R34=10,"Lesiones o enfermedades que no requieren incapacidad; pérdidas económicas mínimas."))))</f>
        <v>Lesiones o enfermedades con incapacidad laboral temporal; pérdidas económicas leves.</v>
      </c>
      <c r="Y34" s="200" t="s">
        <v>79</v>
      </c>
      <c r="Z34" s="200" t="s">
        <v>1119</v>
      </c>
      <c r="AA34" s="200" t="s">
        <v>1119</v>
      </c>
      <c r="AB34" s="200" t="s">
        <v>1334</v>
      </c>
      <c r="AC34" s="200" t="s">
        <v>1330</v>
      </c>
      <c r="AD34" s="200" t="s">
        <v>1201</v>
      </c>
    </row>
    <row r="35" spans="1:30" s="241" customFormat="1" ht="106.5" customHeight="1">
      <c r="A35" s="200" t="s">
        <v>613</v>
      </c>
      <c r="B35" s="200" t="s">
        <v>1338</v>
      </c>
      <c r="C35" s="200" t="s">
        <v>704</v>
      </c>
      <c r="D35" s="200" t="s">
        <v>772</v>
      </c>
      <c r="E35" s="200" t="s">
        <v>1439</v>
      </c>
      <c r="F35" s="201">
        <v>1</v>
      </c>
      <c r="G35" s="202" t="s">
        <v>733</v>
      </c>
      <c r="H35" s="200" t="s">
        <v>741</v>
      </c>
      <c r="I35" s="201" t="s">
        <v>89</v>
      </c>
      <c r="J35" s="200" t="s">
        <v>748</v>
      </c>
      <c r="K35" s="200" t="s">
        <v>751</v>
      </c>
      <c r="L35" s="200" t="s">
        <v>750</v>
      </c>
      <c r="M35" s="200" t="s">
        <v>749</v>
      </c>
      <c r="N35" s="201">
        <v>2</v>
      </c>
      <c r="O35" s="201">
        <v>4</v>
      </c>
      <c r="P35" s="201">
        <f t="shared" si="0"/>
        <v>8</v>
      </c>
      <c r="Q35" s="200" t="s">
        <v>63</v>
      </c>
      <c r="R35" s="201">
        <v>25</v>
      </c>
      <c r="S35" s="201">
        <f t="shared" si="2"/>
        <v>200</v>
      </c>
      <c r="T35" s="202" t="s">
        <v>1172</v>
      </c>
      <c r="U35" s="200" t="str">
        <f t="shared" si="4"/>
        <v>Aceptable con Control Especifico</v>
      </c>
      <c r="V35" s="218"/>
      <c r="W35" s="240"/>
      <c r="X35" s="200" t="s">
        <v>1436</v>
      </c>
      <c r="Y35" s="200" t="s">
        <v>79</v>
      </c>
      <c r="Z35" s="200" t="s">
        <v>1156</v>
      </c>
      <c r="AA35" s="200" t="s">
        <v>1156</v>
      </c>
      <c r="AB35" s="200" t="s">
        <v>1156</v>
      </c>
      <c r="AC35" s="200" t="s">
        <v>1205</v>
      </c>
      <c r="AD35" s="200" t="s">
        <v>1201</v>
      </c>
    </row>
    <row r="36" spans="1:30" s="241" customFormat="1" ht="106.5" customHeight="1">
      <c r="A36" s="200" t="s">
        <v>613</v>
      </c>
      <c r="B36" s="200" t="s">
        <v>1338</v>
      </c>
      <c r="C36" s="200" t="s">
        <v>704</v>
      </c>
      <c r="D36" s="200" t="s">
        <v>772</v>
      </c>
      <c r="E36" s="200" t="s">
        <v>1439</v>
      </c>
      <c r="F36" s="201">
        <v>1</v>
      </c>
      <c r="G36" s="202" t="s">
        <v>734</v>
      </c>
      <c r="H36" s="200" t="s">
        <v>744</v>
      </c>
      <c r="I36" s="201" t="s">
        <v>89</v>
      </c>
      <c r="J36" s="200" t="s">
        <v>748</v>
      </c>
      <c r="K36" s="200" t="s">
        <v>751</v>
      </c>
      <c r="L36" s="200" t="s">
        <v>750</v>
      </c>
      <c r="M36" s="200" t="s">
        <v>749</v>
      </c>
      <c r="N36" s="201">
        <v>2</v>
      </c>
      <c r="O36" s="201">
        <v>4</v>
      </c>
      <c r="P36" s="201">
        <f t="shared" si="0"/>
        <v>8</v>
      </c>
      <c r="Q36" s="200" t="s">
        <v>63</v>
      </c>
      <c r="R36" s="201">
        <v>25</v>
      </c>
      <c r="S36" s="201">
        <f t="shared" si="2"/>
        <v>200</v>
      </c>
      <c r="T36" s="202" t="s">
        <v>1172</v>
      </c>
      <c r="U36" s="200" t="str">
        <f t="shared" si="4"/>
        <v>Aceptable con Control Especifico</v>
      </c>
      <c r="V36" s="218"/>
      <c r="W36" s="240"/>
      <c r="X36" s="200" t="s">
        <v>1436</v>
      </c>
      <c r="Y36" s="200" t="s">
        <v>79</v>
      </c>
      <c r="Z36" s="200" t="s">
        <v>1156</v>
      </c>
      <c r="AA36" s="200" t="s">
        <v>1156</v>
      </c>
      <c r="AB36" s="200" t="s">
        <v>1156</v>
      </c>
      <c r="AC36" s="200" t="s">
        <v>1205</v>
      </c>
      <c r="AD36" s="200" t="s">
        <v>1201</v>
      </c>
    </row>
    <row r="37" spans="1:30" s="241" customFormat="1" ht="106.5" customHeight="1">
      <c r="A37" s="200" t="s">
        <v>613</v>
      </c>
      <c r="B37" s="200" t="s">
        <v>1338</v>
      </c>
      <c r="C37" s="200" t="s">
        <v>704</v>
      </c>
      <c r="D37" s="200" t="s">
        <v>772</v>
      </c>
      <c r="E37" s="200" t="s">
        <v>1439</v>
      </c>
      <c r="F37" s="201">
        <v>1</v>
      </c>
      <c r="G37" s="202" t="s">
        <v>736</v>
      </c>
      <c r="H37" s="200" t="s">
        <v>741</v>
      </c>
      <c r="I37" s="201" t="s">
        <v>89</v>
      </c>
      <c r="J37" s="200" t="s">
        <v>748</v>
      </c>
      <c r="K37" s="200" t="s">
        <v>751</v>
      </c>
      <c r="L37" s="200" t="s">
        <v>750</v>
      </c>
      <c r="M37" s="200" t="s">
        <v>749</v>
      </c>
      <c r="N37" s="201">
        <v>2</v>
      </c>
      <c r="O37" s="201">
        <v>4</v>
      </c>
      <c r="P37" s="201">
        <f t="shared" si="0"/>
        <v>8</v>
      </c>
      <c r="Q37" s="200" t="s">
        <v>63</v>
      </c>
      <c r="R37" s="201">
        <v>25</v>
      </c>
      <c r="S37" s="201">
        <f t="shared" si="2"/>
        <v>200</v>
      </c>
      <c r="T37" s="202" t="s">
        <v>1172</v>
      </c>
      <c r="U37" s="200" t="str">
        <f t="shared" si="4"/>
        <v>Aceptable con Control Especifico</v>
      </c>
      <c r="V37" s="218"/>
      <c r="W37" s="240"/>
      <c r="X37" s="200" t="s">
        <v>1436</v>
      </c>
      <c r="Y37" s="200" t="s">
        <v>79</v>
      </c>
      <c r="Z37" s="200" t="s">
        <v>1156</v>
      </c>
      <c r="AA37" s="200" t="s">
        <v>1156</v>
      </c>
      <c r="AB37" s="200" t="s">
        <v>1156</v>
      </c>
      <c r="AC37" s="200" t="s">
        <v>1205</v>
      </c>
      <c r="AD37" s="200" t="s">
        <v>1201</v>
      </c>
    </row>
    <row r="38" spans="1:30" s="241" customFormat="1" ht="106.5" customHeight="1">
      <c r="A38" s="200" t="s">
        <v>613</v>
      </c>
      <c r="B38" s="200" t="s">
        <v>1338</v>
      </c>
      <c r="C38" s="200" t="s">
        <v>704</v>
      </c>
      <c r="D38" s="200" t="s">
        <v>772</v>
      </c>
      <c r="E38" s="200" t="s">
        <v>1439</v>
      </c>
      <c r="F38" s="201">
        <v>1</v>
      </c>
      <c r="G38" s="202" t="s">
        <v>737</v>
      </c>
      <c r="H38" s="200" t="s">
        <v>746</v>
      </c>
      <c r="I38" s="201" t="s">
        <v>89</v>
      </c>
      <c r="J38" s="200" t="s">
        <v>748</v>
      </c>
      <c r="K38" s="200" t="s">
        <v>751</v>
      </c>
      <c r="L38" s="200" t="s">
        <v>750</v>
      </c>
      <c r="M38" s="200" t="s">
        <v>749</v>
      </c>
      <c r="N38" s="201">
        <v>2</v>
      </c>
      <c r="O38" s="201">
        <v>4</v>
      </c>
      <c r="P38" s="201">
        <f t="shared" si="0"/>
        <v>8</v>
      </c>
      <c r="Q38" s="200" t="s">
        <v>63</v>
      </c>
      <c r="R38" s="201">
        <v>25</v>
      </c>
      <c r="S38" s="201">
        <f t="shared" si="2"/>
        <v>200</v>
      </c>
      <c r="T38" s="202" t="s">
        <v>1172</v>
      </c>
      <c r="U38" s="200" t="str">
        <f t="shared" si="4"/>
        <v>Aceptable con Control Especifico</v>
      </c>
      <c r="V38" s="218"/>
      <c r="W38" s="240"/>
      <c r="X38" s="200" t="s">
        <v>1436</v>
      </c>
      <c r="Y38" s="200" t="s">
        <v>79</v>
      </c>
      <c r="Z38" s="200" t="s">
        <v>1156</v>
      </c>
      <c r="AA38" s="200" t="s">
        <v>1156</v>
      </c>
      <c r="AB38" s="200" t="s">
        <v>1156</v>
      </c>
      <c r="AC38" s="200" t="s">
        <v>1205</v>
      </c>
      <c r="AD38" s="200" t="s">
        <v>1201</v>
      </c>
    </row>
    <row r="39" spans="1:30" s="241" customFormat="1" ht="106.5" customHeight="1">
      <c r="A39" s="200" t="s">
        <v>613</v>
      </c>
      <c r="B39" s="200" t="s">
        <v>1338</v>
      </c>
      <c r="C39" s="200" t="s">
        <v>704</v>
      </c>
      <c r="D39" s="200" t="s">
        <v>772</v>
      </c>
      <c r="E39" s="200" t="s">
        <v>1439</v>
      </c>
      <c r="F39" s="201">
        <v>1</v>
      </c>
      <c r="G39" s="202" t="s">
        <v>738</v>
      </c>
      <c r="H39" s="200" t="s">
        <v>742</v>
      </c>
      <c r="I39" s="201" t="s">
        <v>89</v>
      </c>
      <c r="J39" s="200" t="s">
        <v>748</v>
      </c>
      <c r="K39" s="200" t="s">
        <v>751</v>
      </c>
      <c r="L39" s="200" t="s">
        <v>750</v>
      </c>
      <c r="M39" s="200" t="s">
        <v>749</v>
      </c>
      <c r="N39" s="201">
        <v>2</v>
      </c>
      <c r="O39" s="201">
        <v>3</v>
      </c>
      <c r="P39" s="201">
        <f t="shared" si="0"/>
        <v>6</v>
      </c>
      <c r="Q39" s="200" t="s">
        <v>63</v>
      </c>
      <c r="R39" s="201">
        <v>25</v>
      </c>
      <c r="S39" s="201">
        <f t="shared" si="2"/>
        <v>150</v>
      </c>
      <c r="T39" s="202" t="s">
        <v>1172</v>
      </c>
      <c r="U39" s="200" t="str">
        <f t="shared" si="4"/>
        <v>Aceptable con Control Especifico</v>
      </c>
      <c r="V39" s="218"/>
      <c r="W39" s="240"/>
      <c r="X39" s="200" t="s">
        <v>1436</v>
      </c>
      <c r="Y39" s="200" t="s">
        <v>79</v>
      </c>
      <c r="Z39" s="200" t="s">
        <v>1156</v>
      </c>
      <c r="AA39" s="200" t="s">
        <v>1156</v>
      </c>
      <c r="AB39" s="200" t="s">
        <v>1156</v>
      </c>
      <c r="AC39" s="200" t="s">
        <v>1205</v>
      </c>
      <c r="AD39" s="200" t="s">
        <v>1201</v>
      </c>
    </row>
    <row r="40" spans="1:30" s="241" customFormat="1" ht="106.5" customHeight="1">
      <c r="A40" s="200" t="s">
        <v>613</v>
      </c>
      <c r="B40" s="200" t="s">
        <v>1338</v>
      </c>
      <c r="C40" s="200" t="s">
        <v>704</v>
      </c>
      <c r="D40" s="200" t="s">
        <v>772</v>
      </c>
      <c r="E40" s="200" t="s">
        <v>1439</v>
      </c>
      <c r="F40" s="201">
        <v>1</v>
      </c>
      <c r="G40" s="202" t="s">
        <v>739</v>
      </c>
      <c r="H40" s="200" t="s">
        <v>743</v>
      </c>
      <c r="I40" s="201" t="s">
        <v>89</v>
      </c>
      <c r="J40" s="200" t="s">
        <v>748</v>
      </c>
      <c r="K40" s="200" t="s">
        <v>751</v>
      </c>
      <c r="L40" s="200" t="s">
        <v>750</v>
      </c>
      <c r="M40" s="200" t="s">
        <v>749</v>
      </c>
      <c r="N40" s="201">
        <v>2</v>
      </c>
      <c r="O40" s="201">
        <v>3</v>
      </c>
      <c r="P40" s="201">
        <f t="shared" si="0"/>
        <v>6</v>
      </c>
      <c r="Q40" s="200" t="s">
        <v>63</v>
      </c>
      <c r="R40" s="201">
        <v>25</v>
      </c>
      <c r="S40" s="201">
        <f t="shared" si="2"/>
        <v>150</v>
      </c>
      <c r="T40" s="202" t="s">
        <v>1172</v>
      </c>
      <c r="U40" s="200" t="str">
        <f t="shared" si="4"/>
        <v>Aceptable con Control Especifico</v>
      </c>
      <c r="V40" s="218"/>
      <c r="W40" s="240"/>
      <c r="X40" s="200" t="s">
        <v>1436</v>
      </c>
      <c r="Y40" s="200" t="s">
        <v>79</v>
      </c>
      <c r="Z40" s="200" t="s">
        <v>1156</v>
      </c>
      <c r="AA40" s="200" t="s">
        <v>1156</v>
      </c>
      <c r="AB40" s="200" t="s">
        <v>1156</v>
      </c>
      <c r="AC40" s="200" t="s">
        <v>1205</v>
      </c>
      <c r="AD40" s="200" t="s">
        <v>1201</v>
      </c>
    </row>
    <row r="41" spans="1:30" s="241" customFormat="1" ht="106.5" customHeight="1">
      <c r="A41" s="200" t="s">
        <v>613</v>
      </c>
      <c r="B41" s="200" t="s">
        <v>1338</v>
      </c>
      <c r="C41" s="200" t="s">
        <v>704</v>
      </c>
      <c r="D41" s="200" t="s">
        <v>772</v>
      </c>
      <c r="E41" s="200" t="s">
        <v>1439</v>
      </c>
      <c r="F41" s="201">
        <v>1</v>
      </c>
      <c r="G41" s="202" t="s">
        <v>740</v>
      </c>
      <c r="H41" s="200" t="s">
        <v>747</v>
      </c>
      <c r="I41" s="201" t="s">
        <v>89</v>
      </c>
      <c r="J41" s="200" t="s">
        <v>748</v>
      </c>
      <c r="K41" s="200" t="s">
        <v>751</v>
      </c>
      <c r="L41" s="200" t="s">
        <v>750</v>
      </c>
      <c r="M41" s="200" t="s">
        <v>749</v>
      </c>
      <c r="N41" s="201">
        <v>2</v>
      </c>
      <c r="O41" s="201">
        <v>2</v>
      </c>
      <c r="P41" s="201">
        <f t="shared" si="0"/>
        <v>4</v>
      </c>
      <c r="Q41" s="200" t="s">
        <v>1437</v>
      </c>
      <c r="R41" s="201">
        <v>60</v>
      </c>
      <c r="S41" s="201">
        <f t="shared" si="2"/>
        <v>240</v>
      </c>
      <c r="T41" s="202" t="s">
        <v>1172</v>
      </c>
      <c r="U41" s="200" t="str">
        <f t="shared" si="4"/>
        <v>Aceptable con Control Especifico</v>
      </c>
      <c r="V41" s="218"/>
      <c r="W41" s="240"/>
      <c r="X41" s="200" t="s">
        <v>1438</v>
      </c>
      <c r="Y41" s="200" t="s">
        <v>79</v>
      </c>
      <c r="Z41" s="200" t="s">
        <v>1156</v>
      </c>
      <c r="AA41" s="200" t="s">
        <v>1156</v>
      </c>
      <c r="AB41" s="200" t="s">
        <v>1156</v>
      </c>
      <c r="AC41" s="200" t="s">
        <v>1205</v>
      </c>
      <c r="AD41" s="200" t="s">
        <v>1201</v>
      </c>
    </row>
    <row r="42" spans="1:30" s="241" customFormat="1" ht="106.5" customHeight="1">
      <c r="A42" s="200" t="s">
        <v>613</v>
      </c>
      <c r="B42" s="200" t="s">
        <v>1338</v>
      </c>
      <c r="C42" s="200" t="s">
        <v>704</v>
      </c>
      <c r="D42" s="200" t="s">
        <v>772</v>
      </c>
      <c r="E42" s="200" t="s">
        <v>1439</v>
      </c>
      <c r="F42" s="201">
        <v>1</v>
      </c>
      <c r="G42" s="202" t="s">
        <v>1387</v>
      </c>
      <c r="H42" s="200" t="s">
        <v>942</v>
      </c>
      <c r="I42" s="201" t="s">
        <v>89</v>
      </c>
      <c r="J42" s="200" t="s">
        <v>937</v>
      </c>
      <c r="K42" s="200" t="s">
        <v>940</v>
      </c>
      <c r="L42" s="200" t="s">
        <v>839</v>
      </c>
      <c r="M42" s="200" t="s">
        <v>945</v>
      </c>
      <c r="N42" s="201">
        <v>2</v>
      </c>
      <c r="O42" s="201">
        <v>2</v>
      </c>
      <c r="P42" s="201">
        <f t="shared" si="0"/>
        <v>4</v>
      </c>
      <c r="Q42" s="200" t="str">
        <f t="shared" ref="Q42:Q50" si="8">IF(AND(P42&gt;=0,P42&lt;=4),"Bajo",IF(AND(P42&gt;=6,P42&lt;=8),"Medio",IF(AND(P42&gt;=10,P42&lt;=20),"Alto",IF(AND(P42&gt;=24,P42&lt;=40),"Muy alto"))))</f>
        <v>Bajo</v>
      </c>
      <c r="R42" s="201">
        <v>25</v>
      </c>
      <c r="S42" s="201">
        <f t="shared" si="2"/>
        <v>100</v>
      </c>
      <c r="T42" s="202" t="str">
        <f t="shared" ref="T42:T50" si="9">IF(AND(S42&gt;=600,S42&lt;=4000),"I",IF(AND(S42&gt;=150,S42&lt;=500),"II",IF(AND(S42&gt;=40,S42&lt;=120),"III",IF(AND(S42&gt;=0,S42&lt;=39),"IV"))))</f>
        <v>III</v>
      </c>
      <c r="U42" s="200" t="str">
        <f t="shared" si="4"/>
        <v>Mejorable</v>
      </c>
      <c r="V42" s="218"/>
      <c r="W42" s="240"/>
      <c r="X42" s="200" t="str">
        <f t="shared" ref="X42:X49" si="10">IF(R42=100,"Posible muerte, situación crítica o catastrófica; pérdidas económicas muy altas.",IF(R42=60,"Lesiones o enfermedades graves irreparables (Incapacidad permanente parcial o invalidez); pérdidas económicas altas.",IF(R42=25,"Lesiones o enfermedades con incapacidad laboral temporal; pérdidas económicas leves.",IF(R42=10,"Lesiones o enfermedades que no requieren incapacidad; pérdidas económicas mínimas."))))</f>
        <v>Lesiones o enfermedades con incapacidad laboral temporal; pérdidas económicas leves.</v>
      </c>
      <c r="Y42" s="200" t="s">
        <v>79</v>
      </c>
      <c r="Z42" s="200" t="s">
        <v>1156</v>
      </c>
      <c r="AA42" s="200" t="s">
        <v>1156</v>
      </c>
      <c r="AB42" s="200" t="s">
        <v>1380</v>
      </c>
      <c r="AC42" s="200" t="s">
        <v>1377</v>
      </c>
      <c r="AD42" s="200" t="s">
        <v>1379</v>
      </c>
    </row>
    <row r="43" spans="1:30" s="241" customFormat="1" ht="106.5" customHeight="1">
      <c r="A43" s="200" t="s">
        <v>613</v>
      </c>
      <c r="B43" s="200" t="s">
        <v>1338</v>
      </c>
      <c r="C43" s="200" t="s">
        <v>704</v>
      </c>
      <c r="D43" s="200" t="s">
        <v>772</v>
      </c>
      <c r="E43" s="200" t="s">
        <v>1439</v>
      </c>
      <c r="F43" s="201">
        <v>1</v>
      </c>
      <c r="G43" s="202" t="s">
        <v>1387</v>
      </c>
      <c r="H43" s="200" t="s">
        <v>943</v>
      </c>
      <c r="I43" s="201" t="s">
        <v>89</v>
      </c>
      <c r="J43" s="200" t="s">
        <v>821</v>
      </c>
      <c r="K43" s="200" t="s">
        <v>940</v>
      </c>
      <c r="L43" s="200" t="s">
        <v>834</v>
      </c>
      <c r="M43" s="200" t="s">
        <v>945</v>
      </c>
      <c r="N43" s="201">
        <v>2</v>
      </c>
      <c r="O43" s="201">
        <v>2</v>
      </c>
      <c r="P43" s="201">
        <f t="shared" si="0"/>
        <v>4</v>
      </c>
      <c r="Q43" s="200" t="str">
        <f t="shared" si="8"/>
        <v>Bajo</v>
      </c>
      <c r="R43" s="201">
        <v>25</v>
      </c>
      <c r="S43" s="201">
        <f t="shared" si="2"/>
        <v>100</v>
      </c>
      <c r="T43" s="202" t="str">
        <f t="shared" si="9"/>
        <v>III</v>
      </c>
      <c r="U43" s="200" t="str">
        <f t="shared" si="4"/>
        <v>Mejorable</v>
      </c>
      <c r="V43" s="218"/>
      <c r="W43" s="240"/>
      <c r="X43" s="200" t="str">
        <f t="shared" si="10"/>
        <v>Lesiones o enfermedades con incapacidad laboral temporal; pérdidas económicas leves.</v>
      </c>
      <c r="Y43" s="200" t="s">
        <v>79</v>
      </c>
      <c r="Z43" s="200" t="s">
        <v>1156</v>
      </c>
      <c r="AA43" s="200" t="s">
        <v>1156</v>
      </c>
      <c r="AB43" s="200" t="s">
        <v>1380</v>
      </c>
      <c r="AC43" s="200" t="s">
        <v>1377</v>
      </c>
      <c r="AD43" s="200" t="s">
        <v>1379</v>
      </c>
    </row>
    <row r="44" spans="1:30" s="241" customFormat="1" ht="106.5" customHeight="1">
      <c r="A44" s="200" t="s">
        <v>613</v>
      </c>
      <c r="B44" s="200" t="s">
        <v>1338</v>
      </c>
      <c r="C44" s="200" t="s">
        <v>704</v>
      </c>
      <c r="D44" s="200" t="s">
        <v>772</v>
      </c>
      <c r="E44" s="200" t="s">
        <v>1439</v>
      </c>
      <c r="F44" s="201">
        <v>1</v>
      </c>
      <c r="G44" s="202" t="s">
        <v>1387</v>
      </c>
      <c r="H44" s="200" t="s">
        <v>942</v>
      </c>
      <c r="I44" s="201" t="s">
        <v>89</v>
      </c>
      <c r="J44" s="200" t="s">
        <v>936</v>
      </c>
      <c r="K44" s="200" t="s">
        <v>948</v>
      </c>
      <c r="L44" s="200" t="s">
        <v>839</v>
      </c>
      <c r="M44" s="200" t="s">
        <v>949</v>
      </c>
      <c r="N44" s="201">
        <v>2</v>
      </c>
      <c r="O44" s="201">
        <v>1</v>
      </c>
      <c r="P44" s="201">
        <f t="shared" si="0"/>
        <v>2</v>
      </c>
      <c r="Q44" s="200" t="str">
        <f t="shared" si="8"/>
        <v>Bajo</v>
      </c>
      <c r="R44" s="201">
        <v>25</v>
      </c>
      <c r="S44" s="201">
        <f t="shared" si="2"/>
        <v>50</v>
      </c>
      <c r="T44" s="202" t="str">
        <f t="shared" si="9"/>
        <v>III</v>
      </c>
      <c r="U44" s="200" t="str">
        <f t="shared" si="4"/>
        <v>Mejorable</v>
      </c>
      <c r="V44" s="218"/>
      <c r="W44" s="240"/>
      <c r="X44" s="200" t="str">
        <f t="shared" si="10"/>
        <v>Lesiones o enfermedades con incapacidad laboral temporal; pérdidas económicas leves.</v>
      </c>
      <c r="Y44" s="200" t="s">
        <v>79</v>
      </c>
      <c r="Z44" s="200" t="s">
        <v>1156</v>
      </c>
      <c r="AA44" s="200" t="s">
        <v>1156</v>
      </c>
      <c r="AB44" s="200" t="s">
        <v>1380</v>
      </c>
      <c r="AC44" s="200" t="s">
        <v>1377</v>
      </c>
      <c r="AD44" s="200" t="s">
        <v>1379</v>
      </c>
    </row>
    <row r="45" spans="1:30" s="241" customFormat="1" ht="106.5" customHeight="1">
      <c r="A45" s="200" t="s">
        <v>613</v>
      </c>
      <c r="B45" s="200" t="s">
        <v>1338</v>
      </c>
      <c r="C45" s="200" t="s">
        <v>704</v>
      </c>
      <c r="D45" s="200" t="s">
        <v>772</v>
      </c>
      <c r="E45" s="200" t="s">
        <v>1439</v>
      </c>
      <c r="F45" s="201">
        <v>1</v>
      </c>
      <c r="G45" s="202" t="s">
        <v>1388</v>
      </c>
      <c r="H45" s="200" t="s">
        <v>957</v>
      </c>
      <c r="I45" s="201" t="s">
        <v>89</v>
      </c>
      <c r="J45" s="200" t="s">
        <v>950</v>
      </c>
      <c r="K45" s="200" t="s">
        <v>960</v>
      </c>
      <c r="L45" s="200" t="s">
        <v>839</v>
      </c>
      <c r="M45" s="200" t="s">
        <v>954</v>
      </c>
      <c r="N45" s="201">
        <v>2</v>
      </c>
      <c r="O45" s="201">
        <v>2</v>
      </c>
      <c r="P45" s="201">
        <f t="shared" si="0"/>
        <v>4</v>
      </c>
      <c r="Q45" s="200" t="str">
        <f t="shared" si="8"/>
        <v>Bajo</v>
      </c>
      <c r="R45" s="201">
        <v>25</v>
      </c>
      <c r="S45" s="201">
        <f t="shared" si="2"/>
        <v>100</v>
      </c>
      <c r="T45" s="202" t="str">
        <f t="shared" si="9"/>
        <v>III</v>
      </c>
      <c r="U45" s="200" t="str">
        <f t="shared" si="4"/>
        <v>Mejorable</v>
      </c>
      <c r="V45" s="218"/>
      <c r="W45" s="240"/>
      <c r="X45" s="200" t="str">
        <f t="shared" si="10"/>
        <v>Lesiones o enfermedades con incapacidad laboral temporal; pérdidas económicas leves.</v>
      </c>
      <c r="Y45" s="200" t="s">
        <v>79</v>
      </c>
      <c r="Z45" s="200" t="s">
        <v>1156</v>
      </c>
      <c r="AA45" s="200" t="s">
        <v>1156</v>
      </c>
      <c r="AB45" s="200" t="s">
        <v>1378</v>
      </c>
      <c r="AC45" s="200" t="s">
        <v>1377</v>
      </c>
      <c r="AD45" s="200" t="s">
        <v>1379</v>
      </c>
    </row>
    <row r="46" spans="1:30" s="241" customFormat="1" ht="106.5" customHeight="1">
      <c r="A46" s="200" t="s">
        <v>613</v>
      </c>
      <c r="B46" s="200" t="s">
        <v>1338</v>
      </c>
      <c r="C46" s="200" t="s">
        <v>704</v>
      </c>
      <c r="D46" s="200" t="s">
        <v>772</v>
      </c>
      <c r="E46" s="200" t="s">
        <v>1439</v>
      </c>
      <c r="F46" s="201">
        <v>1</v>
      </c>
      <c r="G46" s="202" t="s">
        <v>1388</v>
      </c>
      <c r="H46" s="200" t="s">
        <v>957</v>
      </c>
      <c r="I46" s="201" t="s">
        <v>89</v>
      </c>
      <c r="J46" s="200" t="s">
        <v>950</v>
      </c>
      <c r="K46" s="200" t="s">
        <v>959</v>
      </c>
      <c r="L46" s="200" t="s">
        <v>839</v>
      </c>
      <c r="M46" s="200" t="s">
        <v>955</v>
      </c>
      <c r="N46" s="201">
        <v>2</v>
      </c>
      <c r="O46" s="201">
        <v>1</v>
      </c>
      <c r="P46" s="201">
        <f t="shared" si="0"/>
        <v>2</v>
      </c>
      <c r="Q46" s="200" t="str">
        <f t="shared" si="8"/>
        <v>Bajo</v>
      </c>
      <c r="R46" s="201">
        <v>25</v>
      </c>
      <c r="S46" s="201">
        <f t="shared" si="2"/>
        <v>50</v>
      </c>
      <c r="T46" s="202" t="str">
        <f t="shared" si="9"/>
        <v>III</v>
      </c>
      <c r="U46" s="200" t="str">
        <f t="shared" si="4"/>
        <v>Mejorable</v>
      </c>
      <c r="V46" s="218"/>
      <c r="W46" s="240"/>
      <c r="X46" s="200" t="str">
        <f t="shared" si="10"/>
        <v>Lesiones o enfermedades con incapacidad laboral temporal; pérdidas económicas leves.</v>
      </c>
      <c r="Y46" s="200" t="s">
        <v>79</v>
      </c>
      <c r="Z46" s="200" t="s">
        <v>1156</v>
      </c>
      <c r="AA46" s="200" t="s">
        <v>1156</v>
      </c>
      <c r="AB46" s="200" t="s">
        <v>1378</v>
      </c>
      <c r="AC46" s="200" t="s">
        <v>1377</v>
      </c>
      <c r="AD46" s="200" t="s">
        <v>1379</v>
      </c>
    </row>
    <row r="47" spans="1:30" s="241" customFormat="1" ht="106.5" customHeight="1">
      <c r="A47" s="200" t="s">
        <v>613</v>
      </c>
      <c r="B47" s="200" t="s">
        <v>1338</v>
      </c>
      <c r="C47" s="200" t="s">
        <v>704</v>
      </c>
      <c r="D47" s="200" t="s">
        <v>772</v>
      </c>
      <c r="E47" s="200" t="s">
        <v>1439</v>
      </c>
      <c r="F47" s="201">
        <v>1</v>
      </c>
      <c r="G47" s="202" t="s">
        <v>1388</v>
      </c>
      <c r="H47" s="200" t="s">
        <v>957</v>
      </c>
      <c r="I47" s="201" t="s">
        <v>89</v>
      </c>
      <c r="J47" s="200" t="s">
        <v>950</v>
      </c>
      <c r="K47" s="200" t="s">
        <v>958</v>
      </c>
      <c r="L47" s="200" t="s">
        <v>839</v>
      </c>
      <c r="M47" s="200" t="s">
        <v>956</v>
      </c>
      <c r="N47" s="201">
        <v>2</v>
      </c>
      <c r="O47" s="201">
        <v>1</v>
      </c>
      <c r="P47" s="201">
        <f t="shared" si="0"/>
        <v>2</v>
      </c>
      <c r="Q47" s="200" t="str">
        <f t="shared" si="8"/>
        <v>Bajo</v>
      </c>
      <c r="R47" s="201">
        <v>25</v>
      </c>
      <c r="S47" s="201">
        <f t="shared" si="2"/>
        <v>50</v>
      </c>
      <c r="T47" s="202" t="str">
        <f t="shared" si="9"/>
        <v>III</v>
      </c>
      <c r="U47" s="200" t="str">
        <f t="shared" si="4"/>
        <v>Mejorable</v>
      </c>
      <c r="V47" s="218"/>
      <c r="W47" s="240"/>
      <c r="X47" s="200" t="str">
        <f t="shared" si="10"/>
        <v>Lesiones o enfermedades con incapacidad laboral temporal; pérdidas económicas leves.</v>
      </c>
      <c r="Y47" s="200" t="s">
        <v>79</v>
      </c>
      <c r="Z47" s="200" t="s">
        <v>1156</v>
      </c>
      <c r="AA47" s="200" t="s">
        <v>1156</v>
      </c>
      <c r="AB47" s="200" t="s">
        <v>1378</v>
      </c>
      <c r="AC47" s="200" t="s">
        <v>1377</v>
      </c>
      <c r="AD47" s="200" t="s">
        <v>1379</v>
      </c>
    </row>
    <row r="48" spans="1:30" s="241" customFormat="1" ht="106.5" customHeight="1">
      <c r="A48" s="200" t="s">
        <v>613</v>
      </c>
      <c r="B48" s="200" t="s">
        <v>1338</v>
      </c>
      <c r="C48" s="200" t="s">
        <v>704</v>
      </c>
      <c r="D48" s="200" t="s">
        <v>772</v>
      </c>
      <c r="E48" s="200" t="s">
        <v>1439</v>
      </c>
      <c r="F48" s="201">
        <v>1</v>
      </c>
      <c r="G48" s="202" t="s">
        <v>1389</v>
      </c>
      <c r="H48" s="200" t="s">
        <v>957</v>
      </c>
      <c r="I48" s="201" t="s">
        <v>89</v>
      </c>
      <c r="J48" s="200" t="s">
        <v>950</v>
      </c>
      <c r="K48" s="200" t="s">
        <v>960</v>
      </c>
      <c r="L48" s="200" t="s">
        <v>839</v>
      </c>
      <c r="M48" s="200" t="s">
        <v>969</v>
      </c>
      <c r="N48" s="201">
        <v>2</v>
      </c>
      <c r="O48" s="201">
        <v>2</v>
      </c>
      <c r="P48" s="201">
        <f t="shared" si="0"/>
        <v>4</v>
      </c>
      <c r="Q48" s="200" t="str">
        <f t="shared" si="8"/>
        <v>Bajo</v>
      </c>
      <c r="R48" s="201">
        <v>25</v>
      </c>
      <c r="S48" s="201">
        <f t="shared" si="2"/>
        <v>100</v>
      </c>
      <c r="T48" s="202" t="str">
        <f t="shared" si="9"/>
        <v>III</v>
      </c>
      <c r="U48" s="200" t="str">
        <f t="shared" si="4"/>
        <v>Mejorable</v>
      </c>
      <c r="V48" s="218"/>
      <c r="W48" s="240"/>
      <c r="X48" s="200" t="str">
        <f t="shared" si="10"/>
        <v>Lesiones o enfermedades con incapacidad laboral temporal; pérdidas económicas leves.</v>
      </c>
      <c r="Y48" s="200" t="s">
        <v>79</v>
      </c>
      <c r="Z48" s="200" t="s">
        <v>1156</v>
      </c>
      <c r="AA48" s="200" t="s">
        <v>1156</v>
      </c>
      <c r="AB48" s="200" t="s">
        <v>1378</v>
      </c>
      <c r="AC48" s="200" t="s">
        <v>1377</v>
      </c>
      <c r="AD48" s="200" t="s">
        <v>1379</v>
      </c>
    </row>
    <row r="49" spans="1:30" s="241" customFormat="1" ht="106.5" customHeight="1">
      <c r="A49" s="200" t="s">
        <v>613</v>
      </c>
      <c r="B49" s="200" t="s">
        <v>1338</v>
      </c>
      <c r="C49" s="200" t="s">
        <v>704</v>
      </c>
      <c r="D49" s="200" t="s">
        <v>772</v>
      </c>
      <c r="E49" s="200" t="s">
        <v>1439</v>
      </c>
      <c r="F49" s="201">
        <v>1</v>
      </c>
      <c r="G49" s="202" t="s">
        <v>1389</v>
      </c>
      <c r="H49" s="200" t="s">
        <v>957</v>
      </c>
      <c r="I49" s="201" t="s">
        <v>89</v>
      </c>
      <c r="J49" s="200" t="s">
        <v>950</v>
      </c>
      <c r="K49" s="200" t="s">
        <v>959</v>
      </c>
      <c r="L49" s="200" t="s">
        <v>839</v>
      </c>
      <c r="M49" s="200" t="s">
        <v>970</v>
      </c>
      <c r="N49" s="201">
        <v>2</v>
      </c>
      <c r="O49" s="201">
        <v>1</v>
      </c>
      <c r="P49" s="201">
        <f t="shared" si="0"/>
        <v>2</v>
      </c>
      <c r="Q49" s="200" t="str">
        <f t="shared" si="8"/>
        <v>Bajo</v>
      </c>
      <c r="R49" s="201">
        <v>25</v>
      </c>
      <c r="S49" s="201">
        <f t="shared" si="2"/>
        <v>50</v>
      </c>
      <c r="T49" s="202" t="str">
        <f t="shared" si="9"/>
        <v>III</v>
      </c>
      <c r="U49" s="200" t="str">
        <f t="shared" si="4"/>
        <v>Mejorable</v>
      </c>
      <c r="V49" s="218"/>
      <c r="W49" s="240"/>
      <c r="X49" s="200" t="str">
        <f t="shared" si="10"/>
        <v>Lesiones o enfermedades con incapacidad laboral temporal; pérdidas económicas leves.</v>
      </c>
      <c r="Y49" s="200" t="s">
        <v>79</v>
      </c>
      <c r="Z49" s="200" t="s">
        <v>1156</v>
      </c>
      <c r="AA49" s="200" t="s">
        <v>1156</v>
      </c>
      <c r="AB49" s="200" t="s">
        <v>1378</v>
      </c>
      <c r="AC49" s="200" t="s">
        <v>1377</v>
      </c>
      <c r="AD49" s="200" t="s">
        <v>1379</v>
      </c>
    </row>
    <row r="50" spans="1:30" s="241" customFormat="1" ht="106.5" customHeight="1">
      <c r="A50" s="200" t="s">
        <v>613</v>
      </c>
      <c r="B50" s="200" t="s">
        <v>1338</v>
      </c>
      <c r="C50" s="200" t="s">
        <v>704</v>
      </c>
      <c r="D50" s="200" t="s">
        <v>772</v>
      </c>
      <c r="E50" s="200" t="s">
        <v>1439</v>
      </c>
      <c r="F50" s="201">
        <v>1</v>
      </c>
      <c r="G50" s="202" t="s">
        <v>1407</v>
      </c>
      <c r="H50" s="200" t="s">
        <v>1414</v>
      </c>
      <c r="I50" s="201" t="s">
        <v>89</v>
      </c>
      <c r="J50" s="200" t="s">
        <v>1415</v>
      </c>
      <c r="K50" s="200" t="s">
        <v>1156</v>
      </c>
      <c r="L50" s="200" t="s">
        <v>1416</v>
      </c>
      <c r="M50" s="200" t="s">
        <v>1147</v>
      </c>
      <c r="N50" s="201">
        <v>2</v>
      </c>
      <c r="O50" s="201">
        <v>3</v>
      </c>
      <c r="P50" s="201">
        <f t="shared" si="0"/>
        <v>6</v>
      </c>
      <c r="Q50" s="200" t="str">
        <f t="shared" si="8"/>
        <v>Medio</v>
      </c>
      <c r="R50" s="201">
        <v>10</v>
      </c>
      <c r="S50" s="201">
        <f t="shared" si="2"/>
        <v>60</v>
      </c>
      <c r="T50" s="202" t="str">
        <f t="shared" si="9"/>
        <v>III</v>
      </c>
      <c r="U50" s="200" t="str">
        <f t="shared" si="4"/>
        <v>Mejorable</v>
      </c>
      <c r="V50" s="218"/>
      <c r="W50" s="240"/>
      <c r="X50" s="200" t="s">
        <v>1411</v>
      </c>
      <c r="Y50" s="200" t="s">
        <v>79</v>
      </c>
      <c r="Z50" s="200" t="s">
        <v>1119</v>
      </c>
      <c r="AA50" s="200" t="s">
        <v>1119</v>
      </c>
      <c r="AB50" s="200" t="s">
        <v>1119</v>
      </c>
      <c r="AC50" s="200" t="s">
        <v>1417</v>
      </c>
      <c r="AD50" s="200" t="s">
        <v>1413</v>
      </c>
    </row>
    <row r="51" spans="1:30" s="241" customFormat="1" ht="106.5" customHeight="1">
      <c r="A51" s="200" t="s">
        <v>613</v>
      </c>
      <c r="B51" s="200" t="s">
        <v>1338</v>
      </c>
      <c r="C51" s="200" t="s">
        <v>704</v>
      </c>
      <c r="D51" s="202" t="s">
        <v>772</v>
      </c>
      <c r="E51" s="200" t="s">
        <v>775</v>
      </c>
      <c r="F51" s="201">
        <v>1</v>
      </c>
      <c r="G51" s="202" t="s">
        <v>1396</v>
      </c>
      <c r="H51" s="200" t="s">
        <v>1397</v>
      </c>
      <c r="I51" s="201" t="s">
        <v>89</v>
      </c>
      <c r="J51" s="200" t="s">
        <v>1398</v>
      </c>
      <c r="K51" s="200" t="s">
        <v>1399</v>
      </c>
      <c r="L51" s="200" t="s">
        <v>1400</v>
      </c>
      <c r="M51" s="200" t="s">
        <v>1401</v>
      </c>
      <c r="N51" s="201">
        <v>2</v>
      </c>
      <c r="O51" s="201">
        <v>3</v>
      </c>
      <c r="P51" s="201">
        <f t="shared" si="0"/>
        <v>6</v>
      </c>
      <c r="Q51" s="200" t="str">
        <f t="shared" si="1"/>
        <v>Medio</v>
      </c>
      <c r="R51" s="201">
        <v>10</v>
      </c>
      <c r="S51" s="201">
        <f t="shared" si="2"/>
        <v>60</v>
      </c>
      <c r="T51" s="202" t="str">
        <f t="shared" si="3"/>
        <v>III</v>
      </c>
      <c r="U51" s="200" t="str">
        <f t="shared" si="4"/>
        <v>Mejorable</v>
      </c>
      <c r="V51" s="218"/>
      <c r="W51" s="240"/>
      <c r="X51" s="200" t="s">
        <v>1402</v>
      </c>
      <c r="Y51" s="200" t="s">
        <v>79</v>
      </c>
      <c r="Z51" s="200" t="s">
        <v>1156</v>
      </c>
      <c r="AA51" s="200" t="s">
        <v>1156</v>
      </c>
      <c r="AB51" s="200" t="s">
        <v>1156</v>
      </c>
      <c r="AC51" s="200" t="s">
        <v>1403</v>
      </c>
      <c r="AD51" s="200" t="s">
        <v>1404</v>
      </c>
    </row>
    <row r="52" spans="1:30" s="241" customFormat="1" ht="106.5" customHeight="1">
      <c r="A52" s="200" t="s">
        <v>613</v>
      </c>
      <c r="B52" s="200" t="s">
        <v>1338</v>
      </c>
      <c r="C52" s="200" t="s">
        <v>704</v>
      </c>
      <c r="D52" s="202" t="s">
        <v>772</v>
      </c>
      <c r="E52" s="200" t="s">
        <v>780</v>
      </c>
      <c r="F52" s="201">
        <v>0</v>
      </c>
      <c r="G52" s="202" t="s">
        <v>1396</v>
      </c>
      <c r="H52" s="200" t="s">
        <v>1397</v>
      </c>
      <c r="I52" s="201" t="s">
        <v>89</v>
      </c>
      <c r="J52" s="200" t="s">
        <v>1398</v>
      </c>
      <c r="K52" s="200" t="s">
        <v>1399</v>
      </c>
      <c r="L52" s="200" t="s">
        <v>1400</v>
      </c>
      <c r="M52" s="200" t="s">
        <v>1401</v>
      </c>
      <c r="N52" s="201">
        <v>2</v>
      </c>
      <c r="O52" s="201">
        <v>3</v>
      </c>
      <c r="P52" s="201">
        <f t="shared" si="0"/>
        <v>6</v>
      </c>
      <c r="Q52" s="200" t="str">
        <f t="shared" si="1"/>
        <v>Medio</v>
      </c>
      <c r="R52" s="201">
        <v>10</v>
      </c>
      <c r="S52" s="201">
        <f t="shared" si="2"/>
        <v>60</v>
      </c>
      <c r="T52" s="202" t="str">
        <f t="shared" si="3"/>
        <v>III</v>
      </c>
      <c r="U52" s="200" t="str">
        <f t="shared" si="4"/>
        <v>Mejorable</v>
      </c>
      <c r="V52" s="218"/>
      <c r="W52" s="240"/>
      <c r="X52" s="200" t="s">
        <v>1402</v>
      </c>
      <c r="Y52" s="200" t="s">
        <v>79</v>
      </c>
      <c r="Z52" s="200" t="s">
        <v>1156</v>
      </c>
      <c r="AA52" s="200" t="s">
        <v>1156</v>
      </c>
      <c r="AB52" s="200" t="s">
        <v>1156</v>
      </c>
      <c r="AC52" s="200" t="s">
        <v>1403</v>
      </c>
      <c r="AD52" s="200" t="s">
        <v>1404</v>
      </c>
    </row>
    <row r="53" spans="1:30" s="241" customFormat="1" ht="106.5" customHeight="1">
      <c r="A53" s="200" t="s">
        <v>613</v>
      </c>
      <c r="B53" s="200" t="s">
        <v>1338</v>
      </c>
      <c r="C53" s="200" t="s">
        <v>704</v>
      </c>
      <c r="D53" s="202" t="s">
        <v>772</v>
      </c>
      <c r="E53" s="200" t="s">
        <v>798</v>
      </c>
      <c r="F53" s="201">
        <v>1</v>
      </c>
      <c r="G53" s="202" t="s">
        <v>1396</v>
      </c>
      <c r="H53" s="200" t="s">
        <v>1397</v>
      </c>
      <c r="I53" s="201" t="s">
        <v>89</v>
      </c>
      <c r="J53" s="200" t="s">
        <v>1398</v>
      </c>
      <c r="K53" s="200" t="s">
        <v>1399</v>
      </c>
      <c r="L53" s="200" t="s">
        <v>1400</v>
      </c>
      <c r="M53" s="200" t="s">
        <v>1401</v>
      </c>
      <c r="N53" s="201">
        <v>2</v>
      </c>
      <c r="O53" s="201">
        <v>3</v>
      </c>
      <c r="P53" s="201">
        <f t="shared" si="0"/>
        <v>6</v>
      </c>
      <c r="Q53" s="200" t="str">
        <f t="shared" si="1"/>
        <v>Medio</v>
      </c>
      <c r="R53" s="201">
        <v>10</v>
      </c>
      <c r="S53" s="201">
        <f t="shared" si="2"/>
        <v>60</v>
      </c>
      <c r="T53" s="202" t="str">
        <f t="shared" si="3"/>
        <v>III</v>
      </c>
      <c r="U53" s="200" t="str">
        <f t="shared" si="4"/>
        <v>Mejorable</v>
      </c>
      <c r="V53" s="218"/>
      <c r="W53" s="240"/>
      <c r="X53" s="200" t="s">
        <v>1402</v>
      </c>
      <c r="Y53" s="200" t="s">
        <v>79</v>
      </c>
      <c r="Z53" s="200" t="s">
        <v>1156</v>
      </c>
      <c r="AA53" s="200" t="s">
        <v>1156</v>
      </c>
      <c r="AB53" s="200" t="s">
        <v>1156</v>
      </c>
      <c r="AC53" s="200" t="s">
        <v>1403</v>
      </c>
      <c r="AD53" s="200" t="s">
        <v>1404</v>
      </c>
    </row>
    <row r="54" spans="1:30" s="241" customFormat="1" ht="106.5" customHeight="1">
      <c r="A54" s="200" t="s">
        <v>613</v>
      </c>
      <c r="B54" s="200" t="s">
        <v>1338</v>
      </c>
      <c r="C54" s="200" t="s">
        <v>704</v>
      </c>
      <c r="D54" s="202" t="s">
        <v>772</v>
      </c>
      <c r="E54" s="200" t="s">
        <v>813</v>
      </c>
      <c r="F54" s="201">
        <v>1</v>
      </c>
      <c r="G54" s="202" t="s">
        <v>1396</v>
      </c>
      <c r="H54" s="200" t="s">
        <v>1397</v>
      </c>
      <c r="I54" s="201" t="s">
        <v>89</v>
      </c>
      <c r="J54" s="200" t="s">
        <v>1398</v>
      </c>
      <c r="K54" s="200" t="s">
        <v>1399</v>
      </c>
      <c r="L54" s="200" t="s">
        <v>1400</v>
      </c>
      <c r="M54" s="200" t="s">
        <v>1401</v>
      </c>
      <c r="N54" s="201">
        <v>2</v>
      </c>
      <c r="O54" s="201">
        <v>3</v>
      </c>
      <c r="P54" s="201">
        <f t="shared" si="0"/>
        <v>6</v>
      </c>
      <c r="Q54" s="200" t="str">
        <f t="shared" si="1"/>
        <v>Medio</v>
      </c>
      <c r="R54" s="201">
        <v>10</v>
      </c>
      <c r="S54" s="201">
        <f t="shared" si="2"/>
        <v>60</v>
      </c>
      <c r="T54" s="202" t="str">
        <f t="shared" si="3"/>
        <v>III</v>
      </c>
      <c r="U54" s="200" t="str">
        <f t="shared" si="4"/>
        <v>Mejorable</v>
      </c>
      <c r="V54" s="218"/>
      <c r="W54" s="240"/>
      <c r="X54" s="200" t="s">
        <v>1402</v>
      </c>
      <c r="Y54" s="200" t="s">
        <v>79</v>
      </c>
      <c r="Z54" s="200" t="s">
        <v>1156</v>
      </c>
      <c r="AA54" s="200" t="s">
        <v>1156</v>
      </c>
      <c r="AB54" s="200" t="s">
        <v>1156</v>
      </c>
      <c r="AC54" s="200" t="s">
        <v>1403</v>
      </c>
      <c r="AD54" s="200" t="s">
        <v>1404</v>
      </c>
    </row>
    <row r="55" spans="1:30" s="241" customFormat="1" ht="106.5" customHeight="1">
      <c r="A55" s="200" t="s">
        <v>613</v>
      </c>
      <c r="B55" s="200" t="s">
        <v>1338</v>
      </c>
      <c r="C55" s="200" t="s">
        <v>704</v>
      </c>
      <c r="D55" s="202" t="s">
        <v>772</v>
      </c>
      <c r="E55" s="200" t="s">
        <v>1405</v>
      </c>
      <c r="F55" s="201">
        <v>1</v>
      </c>
      <c r="G55" s="202" t="s">
        <v>1396</v>
      </c>
      <c r="H55" s="200" t="s">
        <v>1397</v>
      </c>
      <c r="I55" s="201" t="s">
        <v>89</v>
      </c>
      <c r="J55" s="200" t="s">
        <v>1398</v>
      </c>
      <c r="K55" s="200" t="s">
        <v>1399</v>
      </c>
      <c r="L55" s="200" t="s">
        <v>1400</v>
      </c>
      <c r="M55" s="200" t="s">
        <v>1401</v>
      </c>
      <c r="N55" s="201">
        <v>2</v>
      </c>
      <c r="O55" s="201">
        <v>3</v>
      </c>
      <c r="P55" s="201">
        <f t="shared" si="0"/>
        <v>6</v>
      </c>
      <c r="Q55" s="200" t="str">
        <f t="shared" si="1"/>
        <v>Medio</v>
      </c>
      <c r="R55" s="201">
        <v>10</v>
      </c>
      <c r="S55" s="201">
        <f t="shared" si="2"/>
        <v>60</v>
      </c>
      <c r="T55" s="202" t="str">
        <f t="shared" si="3"/>
        <v>III</v>
      </c>
      <c r="U55" s="200" t="str">
        <f t="shared" si="4"/>
        <v>Mejorable</v>
      </c>
      <c r="V55" s="218"/>
      <c r="W55" s="240"/>
      <c r="X55" s="200" t="s">
        <v>1402</v>
      </c>
      <c r="Y55" s="200" t="s">
        <v>79</v>
      </c>
      <c r="Z55" s="200" t="s">
        <v>1156</v>
      </c>
      <c r="AA55" s="200" t="s">
        <v>1156</v>
      </c>
      <c r="AB55" s="200" t="s">
        <v>1156</v>
      </c>
      <c r="AC55" s="200" t="s">
        <v>1403</v>
      </c>
      <c r="AD55" s="200" t="s">
        <v>1404</v>
      </c>
    </row>
    <row r="56" spans="1:30" s="241" customFormat="1" ht="106.5" customHeight="1">
      <c r="A56" s="200" t="s">
        <v>613</v>
      </c>
      <c r="B56" s="200" t="s">
        <v>1338</v>
      </c>
      <c r="C56" s="200" t="s">
        <v>704</v>
      </c>
      <c r="D56" s="202" t="s">
        <v>845</v>
      </c>
      <c r="E56" s="200" t="s">
        <v>851</v>
      </c>
      <c r="F56" s="201">
        <v>1</v>
      </c>
      <c r="G56" s="202" t="s">
        <v>1396</v>
      </c>
      <c r="H56" s="200" t="s">
        <v>1397</v>
      </c>
      <c r="I56" s="201" t="s">
        <v>89</v>
      </c>
      <c r="J56" s="200" t="s">
        <v>1398</v>
      </c>
      <c r="K56" s="200" t="s">
        <v>1399</v>
      </c>
      <c r="L56" s="200" t="s">
        <v>1400</v>
      </c>
      <c r="M56" s="200" t="s">
        <v>1401</v>
      </c>
      <c r="N56" s="201">
        <v>2</v>
      </c>
      <c r="O56" s="201">
        <v>3</v>
      </c>
      <c r="P56" s="201">
        <f t="shared" si="0"/>
        <v>6</v>
      </c>
      <c r="Q56" s="200" t="str">
        <f t="shared" si="1"/>
        <v>Medio</v>
      </c>
      <c r="R56" s="201">
        <v>10</v>
      </c>
      <c r="S56" s="201">
        <f t="shared" si="2"/>
        <v>60</v>
      </c>
      <c r="T56" s="202" t="str">
        <f t="shared" si="3"/>
        <v>III</v>
      </c>
      <c r="U56" s="200" t="str">
        <f t="shared" si="4"/>
        <v>Mejorable</v>
      </c>
      <c r="V56" s="218"/>
      <c r="W56" s="240"/>
      <c r="X56" s="200" t="s">
        <v>1402</v>
      </c>
      <c r="Y56" s="200" t="s">
        <v>79</v>
      </c>
      <c r="Z56" s="200" t="s">
        <v>1156</v>
      </c>
      <c r="AA56" s="200" t="s">
        <v>1156</v>
      </c>
      <c r="AB56" s="200" t="s">
        <v>1156</v>
      </c>
      <c r="AC56" s="200" t="s">
        <v>1403</v>
      </c>
      <c r="AD56" s="200" t="s">
        <v>1404</v>
      </c>
    </row>
    <row r="57" spans="1:30" s="241" customFormat="1" ht="106.5" customHeight="1">
      <c r="A57" s="200" t="s">
        <v>613</v>
      </c>
      <c r="B57" s="200" t="s">
        <v>1338</v>
      </c>
      <c r="C57" s="200" t="s">
        <v>704</v>
      </c>
      <c r="D57" s="202" t="s">
        <v>845</v>
      </c>
      <c r="E57" s="200" t="s">
        <v>1423</v>
      </c>
      <c r="F57" s="201">
        <v>1</v>
      </c>
      <c r="G57" s="206" t="s">
        <v>1443</v>
      </c>
      <c r="H57" s="200" t="s">
        <v>1180</v>
      </c>
      <c r="I57" s="201" t="s">
        <v>88</v>
      </c>
      <c r="J57" s="200" t="s">
        <v>1181</v>
      </c>
      <c r="K57" s="200" t="s">
        <v>1156</v>
      </c>
      <c r="L57" s="200" t="s">
        <v>1156</v>
      </c>
      <c r="M57" s="200" t="s">
        <v>1183</v>
      </c>
      <c r="N57" s="201">
        <v>2</v>
      </c>
      <c r="O57" s="201">
        <v>3</v>
      </c>
      <c r="P57" s="201">
        <f t="shared" si="0"/>
        <v>6</v>
      </c>
      <c r="Q57" s="200" t="str">
        <f t="shared" si="1"/>
        <v>Medio</v>
      </c>
      <c r="R57" s="201">
        <v>25</v>
      </c>
      <c r="S57" s="201">
        <f t="shared" si="2"/>
        <v>150</v>
      </c>
      <c r="T57" s="202" t="str">
        <f t="shared" si="3"/>
        <v>II</v>
      </c>
      <c r="U57" s="200" t="str">
        <f t="shared" si="4"/>
        <v>Aceptable con Control Especifico</v>
      </c>
      <c r="V57" s="249"/>
      <c r="W57" s="240"/>
      <c r="X57" s="200" t="str">
        <f t="shared" ref="X57:X62" si="11">IF(R57=100,"Posible muerte, situación crítica o catastrófica; pérdidas económicas muy altas.",IF(R57=60,"Lesiones o enfermedades graves irreparables (Incapacidad permanente parcial o invalidez); pérdidas económicas altas.",IF(R57=25,"Lesiones o enfermedades con incapacidad laboral temporal; pérdidas económicas leves.",IF(R57=10,"Lesiones o enfermedades que no requieren incapacidad; pérdidas económicas mínimas.","ERROR"))))</f>
        <v>Lesiones o enfermedades con incapacidad laboral temporal; pérdidas económicas leves.</v>
      </c>
      <c r="Y57" s="200" t="s">
        <v>79</v>
      </c>
      <c r="Z57" s="200" t="s">
        <v>1156</v>
      </c>
      <c r="AA57" s="200" t="s">
        <v>1156</v>
      </c>
      <c r="AB57" s="200" t="s">
        <v>1156</v>
      </c>
      <c r="AC57" s="200" t="s">
        <v>1424</v>
      </c>
      <c r="AD57" s="200" t="s">
        <v>1201</v>
      </c>
    </row>
    <row r="58" spans="1:30" s="241" customFormat="1" ht="106.5" customHeight="1">
      <c r="A58" s="200" t="s">
        <v>613</v>
      </c>
      <c r="B58" s="200" t="s">
        <v>1338</v>
      </c>
      <c r="C58" s="200" t="s">
        <v>704</v>
      </c>
      <c r="D58" s="202" t="s">
        <v>845</v>
      </c>
      <c r="E58" s="200" t="s">
        <v>1423</v>
      </c>
      <c r="F58" s="201">
        <v>1</v>
      </c>
      <c r="G58" s="206" t="s">
        <v>1425</v>
      </c>
      <c r="H58" s="200" t="s">
        <v>1430</v>
      </c>
      <c r="I58" s="201" t="s">
        <v>88</v>
      </c>
      <c r="J58" s="200" t="s">
        <v>1435</v>
      </c>
      <c r="K58" s="200" t="s">
        <v>1156</v>
      </c>
      <c r="L58" s="200" t="s">
        <v>1156</v>
      </c>
      <c r="M58" s="200" t="s">
        <v>1183</v>
      </c>
      <c r="N58" s="201">
        <v>2</v>
      </c>
      <c r="O58" s="201">
        <v>3</v>
      </c>
      <c r="P58" s="201">
        <f t="shared" si="0"/>
        <v>6</v>
      </c>
      <c r="Q58" s="200" t="str">
        <f t="shared" si="1"/>
        <v>Medio</v>
      </c>
      <c r="R58" s="201">
        <v>25</v>
      </c>
      <c r="S58" s="201">
        <f t="shared" si="2"/>
        <v>150</v>
      </c>
      <c r="T58" s="202" t="str">
        <f t="shared" si="3"/>
        <v>II</v>
      </c>
      <c r="U58" s="200" t="str">
        <f t="shared" si="4"/>
        <v>Aceptable con Control Especifico</v>
      </c>
      <c r="V58" s="218"/>
      <c r="W58" s="240"/>
      <c r="X58" s="200" t="str">
        <f t="shared" si="11"/>
        <v>Lesiones o enfermedades con incapacidad laboral temporal; pérdidas económicas leves.</v>
      </c>
      <c r="Y58" s="200" t="s">
        <v>79</v>
      </c>
      <c r="Z58" s="200" t="s">
        <v>1156</v>
      </c>
      <c r="AA58" s="200" t="s">
        <v>1156</v>
      </c>
      <c r="AB58" s="200" t="s">
        <v>1156</v>
      </c>
      <c r="AC58" s="200" t="s">
        <v>1424</v>
      </c>
      <c r="AD58" s="200" t="s">
        <v>1201</v>
      </c>
    </row>
    <row r="59" spans="1:30" s="241" customFormat="1" ht="106.5" customHeight="1">
      <c r="A59" s="200" t="s">
        <v>613</v>
      </c>
      <c r="B59" s="200" t="s">
        <v>1338</v>
      </c>
      <c r="C59" s="200" t="s">
        <v>704</v>
      </c>
      <c r="D59" s="202" t="s">
        <v>845</v>
      </c>
      <c r="E59" s="200" t="s">
        <v>1423</v>
      </c>
      <c r="F59" s="201">
        <v>1</v>
      </c>
      <c r="G59" s="206" t="s">
        <v>1426</v>
      </c>
      <c r="H59" s="200" t="s">
        <v>1431</v>
      </c>
      <c r="I59" s="201" t="s">
        <v>88</v>
      </c>
      <c r="J59" s="200" t="s">
        <v>1435</v>
      </c>
      <c r="K59" s="200" t="s">
        <v>1156</v>
      </c>
      <c r="L59" s="200" t="s">
        <v>1156</v>
      </c>
      <c r="M59" s="200" t="s">
        <v>1183</v>
      </c>
      <c r="N59" s="201">
        <v>2</v>
      </c>
      <c r="O59" s="201">
        <v>3</v>
      </c>
      <c r="P59" s="201">
        <f t="shared" si="0"/>
        <v>6</v>
      </c>
      <c r="Q59" s="200" t="str">
        <f t="shared" si="1"/>
        <v>Medio</v>
      </c>
      <c r="R59" s="201">
        <v>25</v>
      </c>
      <c r="S59" s="201">
        <f t="shared" si="2"/>
        <v>150</v>
      </c>
      <c r="T59" s="202" t="str">
        <f t="shared" si="3"/>
        <v>II</v>
      </c>
      <c r="U59" s="200" t="str">
        <f t="shared" si="4"/>
        <v>Aceptable con Control Especifico</v>
      </c>
      <c r="V59" s="218"/>
      <c r="W59" s="240"/>
      <c r="X59" s="200" t="str">
        <f t="shared" si="11"/>
        <v>Lesiones o enfermedades con incapacidad laboral temporal; pérdidas económicas leves.</v>
      </c>
      <c r="Y59" s="200" t="s">
        <v>79</v>
      </c>
      <c r="Z59" s="200" t="s">
        <v>1156</v>
      </c>
      <c r="AA59" s="200" t="s">
        <v>1156</v>
      </c>
      <c r="AB59" s="200" t="s">
        <v>1156</v>
      </c>
      <c r="AC59" s="200" t="s">
        <v>1424</v>
      </c>
      <c r="AD59" s="200" t="s">
        <v>1201</v>
      </c>
    </row>
    <row r="60" spans="1:30" s="241" customFormat="1" ht="106.5" customHeight="1">
      <c r="A60" s="200" t="s">
        <v>613</v>
      </c>
      <c r="B60" s="200" t="s">
        <v>1338</v>
      </c>
      <c r="C60" s="200" t="s">
        <v>704</v>
      </c>
      <c r="D60" s="202" t="s">
        <v>845</v>
      </c>
      <c r="E60" s="200" t="s">
        <v>1423</v>
      </c>
      <c r="F60" s="201">
        <v>1</v>
      </c>
      <c r="G60" s="206" t="s">
        <v>1427</v>
      </c>
      <c r="H60" s="200" t="s">
        <v>1432</v>
      </c>
      <c r="I60" s="201" t="s">
        <v>88</v>
      </c>
      <c r="J60" s="200" t="s">
        <v>1435</v>
      </c>
      <c r="K60" s="200" t="s">
        <v>1156</v>
      </c>
      <c r="L60" s="200" t="s">
        <v>1156</v>
      </c>
      <c r="M60" s="200" t="s">
        <v>1183</v>
      </c>
      <c r="N60" s="201">
        <v>2</v>
      </c>
      <c r="O60" s="201">
        <v>3</v>
      </c>
      <c r="P60" s="201">
        <f t="shared" si="0"/>
        <v>6</v>
      </c>
      <c r="Q60" s="200" t="str">
        <f t="shared" si="1"/>
        <v>Medio</v>
      </c>
      <c r="R60" s="201">
        <v>25</v>
      </c>
      <c r="S60" s="201">
        <f t="shared" si="2"/>
        <v>150</v>
      </c>
      <c r="T60" s="202" t="str">
        <f t="shared" si="3"/>
        <v>II</v>
      </c>
      <c r="U60" s="200" t="str">
        <f t="shared" si="4"/>
        <v>Aceptable con Control Especifico</v>
      </c>
      <c r="V60" s="218"/>
      <c r="W60" s="240"/>
      <c r="X60" s="200" t="str">
        <f t="shared" si="11"/>
        <v>Lesiones o enfermedades con incapacidad laboral temporal; pérdidas económicas leves.</v>
      </c>
      <c r="Y60" s="200" t="s">
        <v>79</v>
      </c>
      <c r="Z60" s="200" t="s">
        <v>1156</v>
      </c>
      <c r="AA60" s="200" t="s">
        <v>1156</v>
      </c>
      <c r="AB60" s="200" t="s">
        <v>1156</v>
      </c>
      <c r="AC60" s="200" t="s">
        <v>1424</v>
      </c>
      <c r="AD60" s="200" t="s">
        <v>1201</v>
      </c>
    </row>
    <row r="61" spans="1:30" s="241" customFormat="1" ht="106.5" customHeight="1">
      <c r="A61" s="200" t="s">
        <v>613</v>
      </c>
      <c r="B61" s="200" t="s">
        <v>1338</v>
      </c>
      <c r="C61" s="200" t="s">
        <v>704</v>
      </c>
      <c r="D61" s="202" t="s">
        <v>845</v>
      </c>
      <c r="E61" s="200" t="s">
        <v>1423</v>
      </c>
      <c r="F61" s="201">
        <v>1</v>
      </c>
      <c r="G61" s="206" t="s">
        <v>1428</v>
      </c>
      <c r="H61" s="200" t="s">
        <v>1433</v>
      </c>
      <c r="I61" s="201" t="s">
        <v>88</v>
      </c>
      <c r="J61" s="200" t="s">
        <v>1435</v>
      </c>
      <c r="K61" s="200" t="s">
        <v>1156</v>
      </c>
      <c r="L61" s="200" t="s">
        <v>1156</v>
      </c>
      <c r="M61" s="200" t="s">
        <v>1183</v>
      </c>
      <c r="N61" s="201">
        <v>2</v>
      </c>
      <c r="O61" s="201">
        <v>3</v>
      </c>
      <c r="P61" s="201">
        <f t="shared" si="0"/>
        <v>6</v>
      </c>
      <c r="Q61" s="200" t="str">
        <f t="shared" si="1"/>
        <v>Medio</v>
      </c>
      <c r="R61" s="201">
        <v>25</v>
      </c>
      <c r="S61" s="201">
        <f t="shared" si="2"/>
        <v>150</v>
      </c>
      <c r="T61" s="202" t="str">
        <f t="shared" si="3"/>
        <v>II</v>
      </c>
      <c r="U61" s="200" t="str">
        <f t="shared" si="4"/>
        <v>Aceptable con Control Especifico</v>
      </c>
      <c r="V61" s="218"/>
      <c r="W61" s="240"/>
      <c r="X61" s="200" t="str">
        <f t="shared" si="11"/>
        <v>Lesiones o enfermedades con incapacidad laboral temporal; pérdidas económicas leves.</v>
      </c>
      <c r="Y61" s="200" t="s">
        <v>79</v>
      </c>
      <c r="Z61" s="200" t="s">
        <v>1156</v>
      </c>
      <c r="AA61" s="200" t="s">
        <v>1156</v>
      </c>
      <c r="AB61" s="200" t="s">
        <v>1156</v>
      </c>
      <c r="AC61" s="200" t="s">
        <v>1424</v>
      </c>
      <c r="AD61" s="200" t="s">
        <v>1201</v>
      </c>
    </row>
    <row r="62" spans="1:30" s="241" customFormat="1" ht="106.5" customHeight="1">
      <c r="A62" s="200" t="s">
        <v>613</v>
      </c>
      <c r="B62" s="200" t="s">
        <v>1338</v>
      </c>
      <c r="C62" s="200" t="s">
        <v>704</v>
      </c>
      <c r="D62" s="202" t="s">
        <v>845</v>
      </c>
      <c r="E62" s="200" t="s">
        <v>1423</v>
      </c>
      <c r="F62" s="201">
        <v>1</v>
      </c>
      <c r="G62" s="206" t="s">
        <v>1429</v>
      </c>
      <c r="H62" s="200" t="s">
        <v>1434</v>
      </c>
      <c r="I62" s="201" t="s">
        <v>88</v>
      </c>
      <c r="J62" s="200" t="s">
        <v>1435</v>
      </c>
      <c r="K62" s="200" t="s">
        <v>1156</v>
      </c>
      <c r="L62" s="200" t="s">
        <v>1156</v>
      </c>
      <c r="M62" s="200" t="s">
        <v>1183</v>
      </c>
      <c r="N62" s="201">
        <v>2</v>
      </c>
      <c r="O62" s="201">
        <v>3</v>
      </c>
      <c r="P62" s="201">
        <f t="shared" si="0"/>
        <v>6</v>
      </c>
      <c r="Q62" s="200" t="str">
        <f t="shared" si="1"/>
        <v>Medio</v>
      </c>
      <c r="R62" s="201">
        <v>25</v>
      </c>
      <c r="S62" s="201">
        <f t="shared" si="2"/>
        <v>150</v>
      </c>
      <c r="T62" s="202" t="str">
        <f t="shared" si="3"/>
        <v>II</v>
      </c>
      <c r="U62" s="200" t="str">
        <f t="shared" si="4"/>
        <v>Aceptable con Control Especifico</v>
      </c>
      <c r="V62" s="218"/>
      <c r="W62" s="240"/>
      <c r="X62" s="200" t="str">
        <f t="shared" si="11"/>
        <v>Lesiones o enfermedades con incapacidad laboral temporal; pérdidas económicas leves.</v>
      </c>
      <c r="Y62" s="200" t="s">
        <v>79</v>
      </c>
      <c r="Z62" s="200" t="s">
        <v>1156</v>
      </c>
      <c r="AA62" s="200" t="s">
        <v>1156</v>
      </c>
      <c r="AB62" s="200" t="s">
        <v>1156</v>
      </c>
      <c r="AC62" s="200" t="s">
        <v>1424</v>
      </c>
      <c r="AD62" s="200" t="s">
        <v>1201</v>
      </c>
    </row>
    <row r="63" spans="1:30" s="241" customFormat="1" ht="106.5" customHeight="1">
      <c r="A63" s="200" t="s">
        <v>613</v>
      </c>
      <c r="B63" s="200" t="s">
        <v>1338</v>
      </c>
      <c r="C63" s="200" t="s">
        <v>704</v>
      </c>
      <c r="D63" s="200" t="s">
        <v>772</v>
      </c>
      <c r="E63" s="200" t="s">
        <v>1439</v>
      </c>
      <c r="F63" s="201">
        <v>1</v>
      </c>
      <c r="G63" s="164" t="s">
        <v>1525</v>
      </c>
      <c r="H63" s="164" t="s">
        <v>528</v>
      </c>
      <c r="I63" s="163" t="s">
        <v>89</v>
      </c>
      <c r="J63" s="164" t="s">
        <v>1100</v>
      </c>
      <c r="K63" s="164" t="s">
        <v>628</v>
      </c>
      <c r="L63" s="164" t="s">
        <v>697</v>
      </c>
      <c r="M63" s="164" t="s">
        <v>702</v>
      </c>
      <c r="N63" s="163">
        <v>2</v>
      </c>
      <c r="O63" s="163">
        <v>1</v>
      </c>
      <c r="P63" s="201">
        <f>+N63*O63</f>
        <v>2</v>
      </c>
      <c r="Q63" s="164" t="str">
        <f>IF(AND(P63&gt;=0,P63&lt;=4),"Bajo",IF(AND(P63&gt;=6,P63&lt;=8),"Medio",IF(AND(P63&gt;=10,P63&lt;=20),"Alto",IF(AND(P63&gt;=24,P63&lt;=40),"Muy alto","ERROR"))))</f>
        <v>Bajo</v>
      </c>
      <c r="R63" s="163">
        <v>60</v>
      </c>
      <c r="S63" s="201">
        <f>P63*R63</f>
        <v>120</v>
      </c>
      <c r="T63" s="165" t="str">
        <f>IF(AND(S63&gt;=600,S63&lt;=4000),"I",IF(AND(S63&gt;=150,S63&lt;=500),"II",IF(AND(S63&gt;=40,S63&lt;=120),"III",IF(AND(S63&gt;=0,S63&lt;=39),"IV","ERROR"))))</f>
        <v>III</v>
      </c>
      <c r="U63" s="200" t="str">
        <f>IF(AND(S63&gt;=600,S63&lt;=4000),"No Aceptable",IF(AND(S63&gt;=150,S63&lt;=500),"Aceptable con Control Especifico",IF(AND(S63&gt;=40,S63&lt;=120),"Mejorable",IF(AND(S63&gt;=0,S63&lt;=39),"Aceptable",))))</f>
        <v>Mejorable</v>
      </c>
      <c r="V63" s="242"/>
      <c r="W63" s="240"/>
      <c r="X63" s="164" t="str">
        <f>IF(R63=100,"Posible muerte, situación crítica o catastrófica; pérdidas económicas muy altas.",IF(R63=60,"Lesiones o enfermedades graves irreparables (Incapacidad permanente parcial o invalidez); pérdidas económicas altas.",IF(R63=25,"Lesiones o enfermedades con incapacidad laboral temporal; pérdidas económicas leves.",IF(R63=10,"Lesiones o enfermedades que no requieren incapacidad; pérdidas económicas mínimas."))))</f>
        <v>Lesiones o enfermedades graves irreparables (Incapacidad permanente parcial o invalidez); pérdidas económicas altas.</v>
      </c>
      <c r="Y63" s="164" t="s">
        <v>79</v>
      </c>
      <c r="Z63" s="164" t="s">
        <v>1119</v>
      </c>
      <c r="AA63" s="164" t="s">
        <v>1119</v>
      </c>
      <c r="AB63" s="164" t="s">
        <v>1153</v>
      </c>
      <c r="AC63" s="164" t="s">
        <v>1154</v>
      </c>
      <c r="AD63" s="164" t="s">
        <v>1119</v>
      </c>
    </row>
    <row r="64" spans="1:30" s="241" customFormat="1" ht="106.5" customHeight="1">
      <c r="A64" s="200" t="s">
        <v>613</v>
      </c>
      <c r="B64" s="200" t="s">
        <v>1338</v>
      </c>
      <c r="C64" s="200" t="s">
        <v>704</v>
      </c>
      <c r="D64" s="200" t="s">
        <v>772</v>
      </c>
      <c r="E64" s="200" t="s">
        <v>1439</v>
      </c>
      <c r="F64" s="201">
        <v>1</v>
      </c>
      <c r="G64" s="164" t="s">
        <v>1525</v>
      </c>
      <c r="H64" s="164" t="s">
        <v>537</v>
      </c>
      <c r="I64" s="163" t="s">
        <v>89</v>
      </c>
      <c r="J64" s="164" t="s">
        <v>1101</v>
      </c>
      <c r="K64" s="164" t="s">
        <v>628</v>
      </c>
      <c r="L64" s="164" t="s">
        <v>697</v>
      </c>
      <c r="M64" s="164" t="s">
        <v>702</v>
      </c>
      <c r="N64" s="163">
        <v>6</v>
      </c>
      <c r="O64" s="163">
        <v>1</v>
      </c>
      <c r="P64" s="201">
        <f>+N64*O64</f>
        <v>6</v>
      </c>
      <c r="Q64" s="164" t="str">
        <f>IF(AND(P64&gt;=0,P64&lt;=4),"Bajo",IF(AND(P64&gt;=6,P64&lt;=8),"Medio",IF(AND(P64&gt;=10,P64&lt;=20),"Alto",IF(AND(P64&gt;=24,P64&lt;=40),"Muy alto","ERROR"))))</f>
        <v>Medio</v>
      </c>
      <c r="R64" s="163">
        <v>60</v>
      </c>
      <c r="S64" s="201">
        <f>P64*R64</f>
        <v>360</v>
      </c>
      <c r="T64" s="165" t="str">
        <f>IF(AND(S64&gt;=600,S64&lt;=4000),"I",IF(AND(S64&gt;=150,S64&lt;=500),"II",IF(AND(S64&gt;=40,S64&lt;=120),"III",IF(AND(S64&gt;=0,S64&lt;=39),"IV","ERROR"))))</f>
        <v>II</v>
      </c>
      <c r="U64" s="200" t="str">
        <f>IF(AND(S64&gt;=600,S64&lt;=4000),"No Aceptable",IF(AND(S64&gt;=150,S64&lt;=500),"Aceptable con Control Especifico",IF(AND(S64&gt;=40,S64&lt;=120),"Mejorable",IF(AND(S64&gt;=0,S64&lt;=39),"Aceptable",))))</f>
        <v>Aceptable con Control Especifico</v>
      </c>
      <c r="V64" s="242"/>
      <c r="W64" s="240"/>
      <c r="X64" s="164" t="str">
        <f>IF(R64=100,"Posible muerte, situación crítica o catastrófica; pérdidas económicas muy altas.",IF(R64=60,"Lesiones o enfermedades graves irreparables (Incapacidad permanente parcial o invalidez); pérdidas económicas altas.",IF(R64=25,"Lesiones o enfermedades con incapacidad laboral temporal; pérdidas económicas leves.",IF(R64=10,"Lesiones o enfermedades que no requieren incapacidad; pérdidas económicas mínimas."))))</f>
        <v>Lesiones o enfermedades graves irreparables (Incapacidad permanente parcial o invalidez); pérdidas económicas altas.</v>
      </c>
      <c r="Y64" s="164" t="s">
        <v>79</v>
      </c>
      <c r="Z64" s="164" t="s">
        <v>1119</v>
      </c>
      <c r="AA64" s="164" t="s">
        <v>1119</v>
      </c>
      <c r="AB64" s="164" t="s">
        <v>1153</v>
      </c>
      <c r="AC64" s="164" t="s">
        <v>1154</v>
      </c>
      <c r="AD64" s="164" t="s">
        <v>1119</v>
      </c>
    </row>
    <row r="65" spans="7:24" s="181" customFormat="1">
      <c r="G65" s="53"/>
      <c r="H65" s="53"/>
      <c r="U65" s="182"/>
      <c r="V65" s="182"/>
      <c r="W65" s="55"/>
      <c r="X65" s="55"/>
    </row>
    <row r="66" spans="7:24" s="181" customFormat="1">
      <c r="G66" s="53"/>
      <c r="H66" s="53"/>
      <c r="U66" s="182"/>
      <c r="V66" s="182"/>
      <c r="W66" s="55"/>
      <c r="X66" s="55"/>
    </row>
    <row r="67" spans="7:24" s="181" customFormat="1">
      <c r="G67" s="53"/>
      <c r="H67" s="53"/>
      <c r="U67" s="182"/>
      <c r="V67" s="182"/>
      <c r="W67" s="55"/>
      <c r="X67" s="55"/>
    </row>
  </sheetData>
  <autoFilter ref="A8:AC64"/>
  <mergeCells count="23">
    <mergeCell ref="AA1:AD5"/>
    <mergeCell ref="Y6:AD6"/>
    <mergeCell ref="C5:I5"/>
    <mergeCell ref="C2:Z2"/>
    <mergeCell ref="C3:Z3"/>
    <mergeCell ref="A6:G6"/>
    <mergeCell ref="H6:K6"/>
    <mergeCell ref="L6:X6"/>
    <mergeCell ref="A1:B5"/>
    <mergeCell ref="Y7:AC7"/>
    <mergeCell ref="G7:H7"/>
    <mergeCell ref="I7:J7"/>
    <mergeCell ref="K7:M7"/>
    <mergeCell ref="N7:T7"/>
    <mergeCell ref="V7:X7"/>
    <mergeCell ref="J5:Q5"/>
    <mergeCell ref="R5:X5"/>
    <mergeCell ref="C1:Z1"/>
    <mergeCell ref="C4:I4"/>
    <mergeCell ref="J4:Q4"/>
    <mergeCell ref="R4:X4"/>
    <mergeCell ref="Y4:Z4"/>
    <mergeCell ref="Y5:Z5"/>
  </mergeCells>
  <conditionalFormatting sqref="Q9:Q17">
    <cfRule type="cellIs" dxfId="247" priority="178" stopIfTrue="1" operator="equal">
      <formula>"ALTO"</formula>
    </cfRule>
    <cfRule type="cellIs" dxfId="246" priority="179" stopIfTrue="1" operator="equal">
      <formula>"MEDIO"</formula>
    </cfRule>
    <cfRule type="cellIs" dxfId="245" priority="180" stopIfTrue="1" operator="equal">
      <formula>"BAJO"</formula>
    </cfRule>
  </conditionalFormatting>
  <conditionalFormatting sqref="Q9:Q64">
    <cfRule type="cellIs" dxfId="244" priority="9" stopIfTrue="1" operator="equal">
      <formula>"MUY ALTO"</formula>
    </cfRule>
  </conditionalFormatting>
  <conditionalFormatting sqref="Q18:Q25">
    <cfRule type="cellIs" dxfId="243" priority="22" stopIfTrue="1" operator="equal">
      <formula>"ALTO"</formula>
    </cfRule>
  </conditionalFormatting>
  <conditionalFormatting sqref="Q18:Q29">
    <cfRule type="cellIs" dxfId="242" priority="23" stopIfTrue="1" operator="equal">
      <formula>"MEDIO"</formula>
    </cfRule>
    <cfRule type="cellIs" dxfId="241" priority="24" stopIfTrue="1" operator="equal">
      <formula>"BAJO"</formula>
    </cfRule>
  </conditionalFormatting>
  <conditionalFormatting sqref="Q26:Q62">
    <cfRule type="cellIs" dxfId="240" priority="10" stopIfTrue="1" operator="equal">
      <formula>"ALTO"</formula>
    </cfRule>
  </conditionalFormatting>
  <conditionalFormatting sqref="Q30:Q49">
    <cfRule type="cellIs" dxfId="239" priority="11" stopIfTrue="1" operator="equal">
      <formula>"MEDIO"</formula>
    </cfRule>
    <cfRule type="cellIs" dxfId="238" priority="12" stopIfTrue="1" operator="equal">
      <formula>"BAJO"</formula>
    </cfRule>
  </conditionalFormatting>
  <conditionalFormatting sqref="Q50:Q64">
    <cfRule type="cellIs" dxfId="237" priority="83" stopIfTrue="1" operator="equal">
      <formula>"MEDIO"</formula>
    </cfRule>
    <cfRule type="cellIs" dxfId="236" priority="84" stopIfTrue="1" operator="equal">
      <formula>"BAJO"</formula>
    </cfRule>
  </conditionalFormatting>
  <conditionalFormatting sqref="Q63:Q64">
    <cfRule type="cellIs" dxfId="235" priority="82" stopIfTrue="1" operator="equal">
      <formula>"ALTO"</formula>
    </cfRule>
  </conditionalFormatting>
  <conditionalFormatting sqref="T9:T64">
    <cfRule type="cellIs" dxfId="234" priority="5" stopIfTrue="1" operator="equal">
      <formula>"IV"</formula>
    </cfRule>
    <cfRule type="cellIs" dxfId="233" priority="6" stopIfTrue="1" operator="equal">
      <formula>"I"</formula>
    </cfRule>
    <cfRule type="cellIs" dxfId="232" priority="7" stopIfTrue="1" operator="equal">
      <formula>"II"</formula>
    </cfRule>
    <cfRule type="cellIs" dxfId="231" priority="8" stopIfTrue="1" operator="equal">
      <formula>"III"</formula>
    </cfRule>
  </conditionalFormatting>
  <conditionalFormatting sqref="U9:U64">
    <cfRule type="cellIs" dxfId="230" priority="169" stopIfTrue="1" operator="equal">
      <formula>"Mejorable, Mejorar el control existente"</formula>
    </cfRule>
    <cfRule type="cellIs" dxfId="229" priority="170" stopIfTrue="1" operator="equal">
      <formula>"No Aceptable o Aceptable con control especifico, Corregir o adoptar medidas de control "</formula>
    </cfRule>
    <cfRule type="cellIs" dxfId="228" priority="171" stopIfTrue="1" operator="equal">
      <formula>"Aceptable, No intervenir, salvo que un análisis más preciso lo justifique"</formula>
    </cfRule>
    <cfRule type="cellIs" dxfId="227" priority="172" stopIfTrue="1" operator="equal">
      <formula>"No Aceptable, Situación crítica, corrección urgente"</formula>
    </cfRule>
  </conditionalFormatting>
  <dataValidations count="7">
    <dataValidation allowBlank="1" showInputMessage="1" showErrorMessage="1" promptTitle="EFECTO POSIBLE" prompt="Se encuentra clasificado en ACCIDENTE O ENFERMEDAD" sqref="K57:L62"/>
    <dataValidation type="list" allowBlank="1" showInputMessage="1" showErrorMessage="1" sqref="N63:N64 N9:N30 N32:N49">
      <formula1>"0,1, 2, 6, 10"</formula1>
    </dataValidation>
    <dataValidation type="list" allowBlank="1" showInputMessage="1" showErrorMessage="1" sqref="N31 N50:N62">
      <formula1>"1, 2, 6, 10"</formula1>
    </dataValidation>
    <dataValidation type="list" allowBlank="1" showInputMessage="1" showErrorMessage="1" sqref="O9:O17 O26:O62">
      <formula1>"1, 2, 3, 4"</formula1>
    </dataValidation>
    <dataValidation type="list" allowBlank="1" showInputMessage="1" showErrorMessage="1" sqref="R9:R17 R26:R62">
      <formula1>"10, 25, 60, 100"</formula1>
    </dataValidation>
    <dataValidation type="list" allowBlank="1" showInputMessage="1" showErrorMessage="1" sqref="F9:F64">
      <formula1>"0, 1"</formula1>
    </dataValidation>
    <dataValidation type="list" allowBlank="1" showInputMessage="1" showErrorMessage="1" sqref="I9:I64">
      <formula1>"Enfermedad Laboral., Accidente de Trabajo."</formula1>
    </dataValidation>
  </dataValidations>
  <pageMargins left="0.63" right="0.49" top="0.49" bottom="0.74803149606299213" header="0.19" footer="0.26"/>
  <pageSetup scale="2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IM86"/>
  <sheetViews>
    <sheetView showGridLines="0" zoomScale="70" zoomScaleNormal="70" zoomScaleSheetLayoutView="50" workbookViewId="0">
      <pane xSplit="9" ySplit="8" topLeftCell="K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3.5"/>
  <cols>
    <col min="1" max="1" width="17.7109375" style="46" customWidth="1"/>
    <col min="2" max="2" width="11.5703125" style="46" bestFit="1" customWidth="1"/>
    <col min="3" max="3" width="10.7109375" style="46" bestFit="1" customWidth="1"/>
    <col min="4" max="4" width="12" style="46" customWidth="1"/>
    <col min="5" max="5" width="35.28515625" style="46" customWidth="1"/>
    <col min="6" max="6" width="9.7109375" style="52" customWidth="1"/>
    <col min="7" max="7" width="18.42578125" style="53" customWidth="1"/>
    <col min="8" max="8" width="22.140625" style="53" customWidth="1"/>
    <col min="9" max="9" width="16.5703125" style="52" customWidth="1"/>
    <col min="10" max="10" width="22.5703125" style="52" customWidth="1"/>
    <col min="11" max="11" width="28.7109375" style="46" customWidth="1"/>
    <col min="12" max="12" width="24.28515625" style="46" customWidth="1"/>
    <col min="13" max="13" width="33.7109375" style="46" customWidth="1"/>
    <col min="14" max="14" width="8.140625" style="46" customWidth="1"/>
    <col min="15" max="16" width="7.85546875" style="46" customWidth="1"/>
    <col min="17" max="17" width="8.5703125" style="46" customWidth="1"/>
    <col min="18" max="18" width="8" style="46" customWidth="1"/>
    <col min="19" max="19" width="7.85546875" style="46" customWidth="1"/>
    <col min="20" max="20" width="8.5703125" style="46" customWidth="1"/>
    <col min="21" max="21" width="18.140625" style="54" customWidth="1"/>
    <col min="22" max="22" width="9" style="54" hidden="1" customWidth="1"/>
    <col min="23" max="23" width="19.7109375" style="55" hidden="1" customWidth="1"/>
    <col min="24" max="24" width="16.7109375" style="55" customWidth="1"/>
    <col min="25" max="25" width="14.28515625" style="46" customWidth="1"/>
    <col min="26" max="26" width="13.7109375" style="46" customWidth="1"/>
    <col min="27" max="27" width="40.7109375" style="46" customWidth="1"/>
    <col min="28" max="28" width="64.28515625" style="46" customWidth="1"/>
    <col min="29" max="29" width="25.140625" style="46" customWidth="1"/>
    <col min="30" max="16384" width="9.140625" style="46"/>
  </cols>
  <sheetData>
    <row r="1" spans="1:247" s="79" customFormat="1" ht="17.25">
      <c r="A1" s="380"/>
      <c r="B1" s="380"/>
      <c r="C1" s="372" t="s">
        <v>90</v>
      </c>
      <c r="D1" s="372"/>
      <c r="E1" s="372"/>
      <c r="F1" s="372"/>
      <c r="G1" s="372"/>
      <c r="H1" s="372"/>
      <c r="I1" s="372"/>
      <c r="J1" s="372"/>
      <c r="K1" s="372"/>
      <c r="L1" s="372"/>
      <c r="M1" s="372"/>
      <c r="N1" s="372"/>
      <c r="O1" s="372"/>
      <c r="P1" s="372"/>
      <c r="Q1" s="372"/>
      <c r="R1" s="372"/>
      <c r="S1" s="372"/>
      <c r="T1" s="372"/>
      <c r="U1" s="372"/>
      <c r="V1" s="372"/>
      <c r="W1" s="372"/>
      <c r="X1" s="372"/>
      <c r="Y1" s="372"/>
      <c r="Z1" s="372"/>
      <c r="AA1" s="373"/>
      <c r="AB1" s="373"/>
      <c r="AC1" s="373"/>
      <c r="AD1" s="373"/>
    </row>
    <row r="2" spans="1:247" s="79" customFormat="1" ht="17.25">
      <c r="A2" s="380"/>
      <c r="B2" s="380"/>
      <c r="C2" s="372" t="s">
        <v>91</v>
      </c>
      <c r="D2" s="372"/>
      <c r="E2" s="372"/>
      <c r="F2" s="372"/>
      <c r="G2" s="372"/>
      <c r="H2" s="372"/>
      <c r="I2" s="372"/>
      <c r="J2" s="372"/>
      <c r="K2" s="372"/>
      <c r="L2" s="372"/>
      <c r="M2" s="372"/>
      <c r="N2" s="372"/>
      <c r="O2" s="372"/>
      <c r="P2" s="372"/>
      <c r="Q2" s="372"/>
      <c r="R2" s="372"/>
      <c r="S2" s="372"/>
      <c r="T2" s="372"/>
      <c r="U2" s="372"/>
      <c r="V2" s="372"/>
      <c r="W2" s="372"/>
      <c r="X2" s="372"/>
      <c r="Y2" s="372"/>
      <c r="Z2" s="372"/>
      <c r="AA2" s="373"/>
      <c r="AB2" s="373"/>
      <c r="AC2" s="373"/>
      <c r="AD2" s="373"/>
    </row>
    <row r="3" spans="1:247" s="79" customFormat="1" ht="17.25">
      <c r="A3" s="380"/>
      <c r="B3" s="380"/>
      <c r="C3" s="373" t="s">
        <v>92</v>
      </c>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row>
    <row r="4" spans="1:247" s="79" customFormat="1" ht="17.25">
      <c r="A4" s="380"/>
      <c r="B4" s="380"/>
      <c r="C4" s="373" t="s">
        <v>93</v>
      </c>
      <c r="D4" s="373"/>
      <c r="E4" s="373"/>
      <c r="F4" s="373"/>
      <c r="G4" s="373"/>
      <c r="H4" s="373"/>
      <c r="I4" s="373"/>
      <c r="J4" s="373" t="s">
        <v>94</v>
      </c>
      <c r="K4" s="373"/>
      <c r="L4" s="373"/>
      <c r="M4" s="373"/>
      <c r="N4" s="373"/>
      <c r="O4" s="373"/>
      <c r="P4" s="373"/>
      <c r="Q4" s="373"/>
      <c r="R4" s="373" t="s">
        <v>95</v>
      </c>
      <c r="S4" s="373"/>
      <c r="T4" s="373"/>
      <c r="U4" s="373"/>
      <c r="V4" s="373"/>
      <c r="W4" s="373"/>
      <c r="X4" s="373"/>
      <c r="Y4" s="373" t="s">
        <v>96</v>
      </c>
      <c r="Z4" s="373"/>
      <c r="AA4" s="373"/>
      <c r="AB4" s="373"/>
      <c r="AC4" s="373"/>
      <c r="AD4" s="373"/>
    </row>
    <row r="5" spans="1:247" s="79" customFormat="1" ht="17.25">
      <c r="A5" s="380"/>
      <c r="B5" s="380"/>
      <c r="C5" s="374" t="s">
        <v>97</v>
      </c>
      <c r="D5" s="374"/>
      <c r="E5" s="374"/>
      <c r="F5" s="374"/>
      <c r="G5" s="374"/>
      <c r="H5" s="374"/>
      <c r="I5" s="374"/>
      <c r="J5" s="370">
        <v>6</v>
      </c>
      <c r="K5" s="370"/>
      <c r="L5" s="370"/>
      <c r="M5" s="370"/>
      <c r="N5" s="370"/>
      <c r="O5" s="370"/>
      <c r="P5" s="370"/>
      <c r="Q5" s="370"/>
      <c r="R5" s="371">
        <v>46213</v>
      </c>
      <c r="S5" s="370"/>
      <c r="T5" s="370"/>
      <c r="U5" s="370"/>
      <c r="V5" s="370"/>
      <c r="W5" s="370"/>
      <c r="X5" s="370"/>
      <c r="Y5" s="374" t="s">
        <v>1663</v>
      </c>
      <c r="Z5" s="374"/>
      <c r="AA5" s="373"/>
      <c r="AB5" s="373"/>
      <c r="AC5" s="373"/>
      <c r="AD5" s="373"/>
    </row>
    <row r="6" spans="1:247" s="79" customFormat="1" ht="17.45" customHeight="1">
      <c r="A6" s="377" t="s">
        <v>1592</v>
      </c>
      <c r="B6" s="377"/>
      <c r="C6" s="377"/>
      <c r="D6" s="377"/>
      <c r="E6" s="377"/>
      <c r="F6" s="377"/>
      <c r="G6" s="377"/>
      <c r="H6" s="378" t="s">
        <v>101</v>
      </c>
      <c r="I6" s="378"/>
      <c r="J6" s="378"/>
      <c r="K6" s="378"/>
      <c r="L6" s="379" t="s">
        <v>102</v>
      </c>
      <c r="M6" s="379"/>
      <c r="N6" s="379"/>
      <c r="O6" s="379"/>
      <c r="P6" s="379"/>
      <c r="Q6" s="379"/>
      <c r="R6" s="379"/>
      <c r="S6" s="379"/>
      <c r="T6" s="379"/>
      <c r="U6" s="379"/>
      <c r="V6" s="379"/>
      <c r="W6" s="379"/>
      <c r="X6" s="379"/>
      <c r="Y6" s="376" t="s">
        <v>99</v>
      </c>
      <c r="Z6" s="376"/>
      <c r="AA6" s="376"/>
      <c r="AB6" s="376"/>
      <c r="AC6" s="376"/>
      <c r="AD6" s="376"/>
    </row>
    <row r="7" spans="1:247" s="232" customFormat="1" ht="30">
      <c r="A7" s="236" t="s">
        <v>622</v>
      </c>
      <c r="B7" s="236" t="s">
        <v>623</v>
      </c>
      <c r="C7" s="236" t="s">
        <v>55</v>
      </c>
      <c r="D7" s="236" t="s">
        <v>80</v>
      </c>
      <c r="E7" s="236" t="s">
        <v>56</v>
      </c>
      <c r="F7" s="236" t="s">
        <v>57</v>
      </c>
      <c r="G7" s="375" t="s">
        <v>81</v>
      </c>
      <c r="H7" s="375"/>
      <c r="I7" s="375" t="s">
        <v>58</v>
      </c>
      <c r="J7" s="375"/>
      <c r="K7" s="375" t="s">
        <v>59</v>
      </c>
      <c r="L7" s="375"/>
      <c r="M7" s="375"/>
      <c r="N7" s="375" t="s">
        <v>82</v>
      </c>
      <c r="O7" s="375"/>
      <c r="P7" s="375"/>
      <c r="Q7" s="375"/>
      <c r="R7" s="375"/>
      <c r="S7" s="375"/>
      <c r="T7" s="375"/>
      <c r="U7" s="236" t="s">
        <v>60</v>
      </c>
      <c r="V7" s="375" t="s">
        <v>61</v>
      </c>
      <c r="W7" s="375"/>
      <c r="X7" s="375"/>
      <c r="Y7" s="381" t="s">
        <v>83</v>
      </c>
      <c r="Z7" s="382"/>
      <c r="AA7" s="382"/>
      <c r="AB7" s="382"/>
      <c r="AC7" s="382"/>
      <c r="AD7" s="382"/>
    </row>
    <row r="8" spans="1:247" s="148" customFormat="1" ht="46.5" customHeight="1">
      <c r="A8" s="212"/>
      <c r="B8" s="212"/>
      <c r="C8" s="212"/>
      <c r="D8" s="212"/>
      <c r="E8" s="212"/>
      <c r="F8" s="212" t="s">
        <v>84</v>
      </c>
      <c r="G8" s="212" t="s">
        <v>3</v>
      </c>
      <c r="H8" s="212" t="s">
        <v>1</v>
      </c>
      <c r="I8" s="212" t="s">
        <v>85</v>
      </c>
      <c r="J8" s="212" t="s">
        <v>86</v>
      </c>
      <c r="K8" s="213" t="s">
        <v>62</v>
      </c>
      <c r="L8" s="213" t="s">
        <v>63</v>
      </c>
      <c r="M8" s="213" t="s">
        <v>64</v>
      </c>
      <c r="N8" s="212" t="s">
        <v>65</v>
      </c>
      <c r="O8" s="212" t="s">
        <v>66</v>
      </c>
      <c r="P8" s="212" t="s">
        <v>67</v>
      </c>
      <c r="Q8" s="212" t="s">
        <v>68</v>
      </c>
      <c r="R8" s="212" t="s">
        <v>69</v>
      </c>
      <c r="S8" s="212" t="s">
        <v>70</v>
      </c>
      <c r="T8" s="212" t="s">
        <v>71</v>
      </c>
      <c r="U8" s="212" t="s">
        <v>72</v>
      </c>
      <c r="V8" s="220" t="s">
        <v>87</v>
      </c>
      <c r="W8" s="220" t="s">
        <v>1587</v>
      </c>
      <c r="X8" s="212" t="s">
        <v>2</v>
      </c>
      <c r="Y8" s="212" t="s">
        <v>73</v>
      </c>
      <c r="Z8" s="212" t="s">
        <v>74</v>
      </c>
      <c r="AA8" s="212" t="s">
        <v>75</v>
      </c>
      <c r="AB8" s="212" t="s">
        <v>76</v>
      </c>
      <c r="AC8" s="212" t="s">
        <v>77</v>
      </c>
      <c r="AD8" s="212" t="s">
        <v>0</v>
      </c>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row>
    <row r="9" spans="1:247" ht="176.25" customHeight="1">
      <c r="A9" s="207" t="s">
        <v>613</v>
      </c>
      <c r="B9" s="207" t="s">
        <v>722</v>
      </c>
      <c r="C9" s="207" t="s">
        <v>704</v>
      </c>
      <c r="D9" s="207" t="s">
        <v>645</v>
      </c>
      <c r="E9" s="207" t="s">
        <v>1558</v>
      </c>
      <c r="F9" s="208">
        <v>1</v>
      </c>
      <c r="G9" s="209" t="s">
        <v>38</v>
      </c>
      <c r="H9" s="207" t="s">
        <v>717</v>
      </c>
      <c r="I9" s="208" t="s">
        <v>88</v>
      </c>
      <c r="J9" s="207" t="s">
        <v>718</v>
      </c>
      <c r="K9" s="207" t="s">
        <v>1156</v>
      </c>
      <c r="L9" s="207" t="s">
        <v>1156</v>
      </c>
      <c r="M9" s="164" t="s">
        <v>785</v>
      </c>
      <c r="N9" s="163">
        <v>2</v>
      </c>
      <c r="O9" s="163">
        <v>4</v>
      </c>
      <c r="P9" s="163">
        <f t="shared" ref="P9:P79" si="0">+N9*O9</f>
        <v>8</v>
      </c>
      <c r="Q9" s="164" t="str">
        <f t="shared" ref="Q9:Q79" si="1">IF(AND(P9&gt;=0,P9&lt;=4),"Bajo",IF(AND(P9&gt;=6,P9&lt;=8),"Medio",IF(AND(P9&gt;=10,P9&lt;=20),"Alto",IF(AND(P9&gt;=24,P9&lt;=40),"Muy alto"))))</f>
        <v>Medio</v>
      </c>
      <c r="R9" s="163">
        <v>25</v>
      </c>
      <c r="S9" s="163">
        <f>P9*R9</f>
        <v>200</v>
      </c>
      <c r="T9" s="165" t="str">
        <f t="shared" ref="T9:T79" si="2">IF(AND(S9&gt;=600,S9&lt;=4000),"I",IF(AND(S9&gt;=150,S9&lt;=500),"II",IF(AND(S9&gt;=40,S9&lt;=120),"III",IF(AND(S9&gt;=0,S9&lt;=39),"IV"))))</f>
        <v>II</v>
      </c>
      <c r="U9" s="164" t="str">
        <f>IF(AND(S9&gt;=600,S9&lt;=4000),"No Aceptable",IF(AND(S9&gt;=150,S9&lt;=500),"Aceptable con Control Especifico",IF(AND(S9&gt;=40,S9&lt;=120),"Mejorable",IF(AND(S9&gt;=0,S9&lt;=39),"Aceptable",))))</f>
        <v>Aceptable con Control Especifico</v>
      </c>
      <c r="V9" s="207"/>
      <c r="W9" s="222"/>
      <c r="X9" s="207" t="str">
        <f t="shared" ref="X9:X17" si="3">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con incapacidad laboral temporal; pérdidas económicas leves.</v>
      </c>
      <c r="Y9" s="207" t="s">
        <v>79</v>
      </c>
      <c r="Z9" s="207" t="s">
        <v>1156</v>
      </c>
      <c r="AA9" s="207" t="s">
        <v>1156</v>
      </c>
      <c r="AB9" s="207" t="s">
        <v>1156</v>
      </c>
      <c r="AC9" s="207" t="s">
        <v>1343</v>
      </c>
      <c r="AD9" s="207" t="s">
        <v>1201</v>
      </c>
    </row>
    <row r="10" spans="1:247" ht="176.25" customHeight="1">
      <c r="A10" s="207" t="s">
        <v>613</v>
      </c>
      <c r="B10" s="207" t="s">
        <v>722</v>
      </c>
      <c r="C10" s="207" t="s">
        <v>704</v>
      </c>
      <c r="D10" s="207" t="s">
        <v>645</v>
      </c>
      <c r="E10" s="207" t="s">
        <v>721</v>
      </c>
      <c r="F10" s="208">
        <v>0</v>
      </c>
      <c r="G10" s="209" t="s">
        <v>38</v>
      </c>
      <c r="H10" s="207" t="s">
        <v>717</v>
      </c>
      <c r="I10" s="208" t="s">
        <v>88</v>
      </c>
      <c r="J10" s="207" t="s">
        <v>718</v>
      </c>
      <c r="K10" s="207" t="s">
        <v>720</v>
      </c>
      <c r="L10" s="207" t="s">
        <v>719</v>
      </c>
      <c r="M10" s="164" t="s">
        <v>727</v>
      </c>
      <c r="N10" s="163">
        <v>2</v>
      </c>
      <c r="O10" s="163">
        <v>2</v>
      </c>
      <c r="P10" s="163">
        <f t="shared" si="0"/>
        <v>4</v>
      </c>
      <c r="Q10" s="164" t="str">
        <f t="shared" si="1"/>
        <v>Bajo</v>
      </c>
      <c r="R10" s="163">
        <v>60</v>
      </c>
      <c r="S10" s="163">
        <f t="shared" ref="S10:S79" si="4">+P10*R10</f>
        <v>240</v>
      </c>
      <c r="T10" s="165" t="str">
        <f t="shared" si="2"/>
        <v>II</v>
      </c>
      <c r="U10" s="164" t="str">
        <f t="shared" ref="U10:U71" si="5">IF(AND(S10&gt;=600,S10&lt;=4000),"No Aceptable",IF(AND(S10&gt;=150,S10&lt;=500),"Aceptable con Control Especifico",IF(AND(S10&gt;=40,S10&lt;=120),"Mejorable",IF(AND(S10&gt;=0,S10&lt;=39),"Aceptable",))))</f>
        <v>Aceptable con Control Especifico</v>
      </c>
      <c r="V10" s="207"/>
      <c r="W10" s="222"/>
      <c r="X10" s="207" t="str">
        <f t="shared" si="3"/>
        <v>Lesiones o enfermedades graves irreparables (Incapacidad permanente parcial o invalidez); pérdidas económicas altas.</v>
      </c>
      <c r="Y10" s="207" t="s">
        <v>79</v>
      </c>
      <c r="Z10" s="207" t="s">
        <v>1156</v>
      </c>
      <c r="AA10" s="207" t="s">
        <v>1156</v>
      </c>
      <c r="AB10" s="207" t="s">
        <v>1156</v>
      </c>
      <c r="AC10" s="207" t="s">
        <v>1559</v>
      </c>
      <c r="AD10" s="207" t="s">
        <v>1201</v>
      </c>
    </row>
    <row r="11" spans="1:247" ht="176.25" customHeight="1">
      <c r="A11" s="207" t="s">
        <v>613</v>
      </c>
      <c r="B11" s="207" t="s">
        <v>725</v>
      </c>
      <c r="C11" s="207" t="s">
        <v>704</v>
      </c>
      <c r="D11" s="207" t="s">
        <v>645</v>
      </c>
      <c r="E11" s="207" t="s">
        <v>724</v>
      </c>
      <c r="F11" s="208">
        <v>0</v>
      </c>
      <c r="G11" s="209" t="s">
        <v>38</v>
      </c>
      <c r="H11" s="207" t="s">
        <v>717</v>
      </c>
      <c r="I11" s="208" t="s">
        <v>88</v>
      </c>
      <c r="J11" s="207" t="s">
        <v>718</v>
      </c>
      <c r="K11" s="207" t="s">
        <v>726</v>
      </c>
      <c r="L11" s="207" t="s">
        <v>1156</v>
      </c>
      <c r="M11" s="164" t="s">
        <v>715</v>
      </c>
      <c r="N11" s="163">
        <v>2</v>
      </c>
      <c r="O11" s="163">
        <v>1</v>
      </c>
      <c r="P11" s="163">
        <f t="shared" si="0"/>
        <v>2</v>
      </c>
      <c r="Q11" s="164" t="str">
        <f t="shared" si="1"/>
        <v>Bajo</v>
      </c>
      <c r="R11" s="163">
        <v>25</v>
      </c>
      <c r="S11" s="163">
        <f t="shared" si="4"/>
        <v>50</v>
      </c>
      <c r="T11" s="165" t="str">
        <f t="shared" si="2"/>
        <v>III</v>
      </c>
      <c r="U11" s="164" t="str">
        <f t="shared" si="5"/>
        <v>Mejorable</v>
      </c>
      <c r="V11" s="207"/>
      <c r="W11" s="222"/>
      <c r="X11" s="207" t="str">
        <f t="shared" si="3"/>
        <v>Lesiones o enfermedades con incapacidad laboral temporal; pérdidas económicas leves.</v>
      </c>
      <c r="Y11" s="207" t="s">
        <v>79</v>
      </c>
      <c r="Z11" s="207" t="s">
        <v>1156</v>
      </c>
      <c r="AA11" s="207" t="s">
        <v>1156</v>
      </c>
      <c r="AB11" s="207" t="s">
        <v>1156</v>
      </c>
      <c r="AC11" s="207" t="s">
        <v>1560</v>
      </c>
      <c r="AD11" s="207" t="s">
        <v>1201</v>
      </c>
    </row>
    <row r="12" spans="1:247" ht="176.25" customHeight="1">
      <c r="A12" s="207" t="s">
        <v>613</v>
      </c>
      <c r="B12" s="207" t="s">
        <v>771</v>
      </c>
      <c r="C12" s="207" t="s">
        <v>704</v>
      </c>
      <c r="D12" s="207" t="s">
        <v>645</v>
      </c>
      <c r="E12" s="207" t="s">
        <v>787</v>
      </c>
      <c r="F12" s="208">
        <v>1</v>
      </c>
      <c r="G12" s="209" t="s">
        <v>754</v>
      </c>
      <c r="H12" s="207" t="s">
        <v>757</v>
      </c>
      <c r="I12" s="208" t="s">
        <v>88</v>
      </c>
      <c r="J12" s="207" t="s">
        <v>758</v>
      </c>
      <c r="K12" s="207" t="s">
        <v>1156</v>
      </c>
      <c r="L12" s="207" t="s">
        <v>707</v>
      </c>
      <c r="M12" s="164" t="s">
        <v>788</v>
      </c>
      <c r="N12" s="163">
        <v>2</v>
      </c>
      <c r="O12" s="163">
        <v>3</v>
      </c>
      <c r="P12" s="163">
        <f t="shared" si="0"/>
        <v>6</v>
      </c>
      <c r="Q12" s="164" t="str">
        <f t="shared" si="1"/>
        <v>Medio</v>
      </c>
      <c r="R12" s="163">
        <v>25</v>
      </c>
      <c r="S12" s="163">
        <f t="shared" si="4"/>
        <v>150</v>
      </c>
      <c r="T12" s="165" t="str">
        <f t="shared" si="2"/>
        <v>II</v>
      </c>
      <c r="U12" s="164" t="str">
        <f t="shared" si="5"/>
        <v>Aceptable con Control Especifico</v>
      </c>
      <c r="V12" s="207"/>
      <c r="W12" s="222"/>
      <c r="X12" s="207" t="str">
        <f t="shared" si="3"/>
        <v>Lesiones o enfermedades con incapacidad laboral temporal; pérdidas económicas leves.</v>
      </c>
      <c r="Y12" s="207" t="s">
        <v>79</v>
      </c>
      <c r="Z12" s="207" t="s">
        <v>1156</v>
      </c>
      <c r="AA12" s="207" t="s">
        <v>1156</v>
      </c>
      <c r="AB12" s="207" t="s">
        <v>1146</v>
      </c>
      <c r="AC12" s="207" t="s">
        <v>1344</v>
      </c>
      <c r="AD12" s="207" t="s">
        <v>1201</v>
      </c>
    </row>
    <row r="13" spans="1:247" ht="176.25" customHeight="1">
      <c r="A13" s="207" t="s">
        <v>613</v>
      </c>
      <c r="B13" s="207" t="s">
        <v>771</v>
      </c>
      <c r="C13" s="207" t="s">
        <v>704</v>
      </c>
      <c r="D13" s="207" t="s">
        <v>645</v>
      </c>
      <c r="E13" s="207" t="s">
        <v>1022</v>
      </c>
      <c r="F13" s="208">
        <v>1</v>
      </c>
      <c r="G13" s="209" t="s">
        <v>754</v>
      </c>
      <c r="H13" s="207" t="s">
        <v>757</v>
      </c>
      <c r="I13" s="208" t="s">
        <v>88</v>
      </c>
      <c r="J13" s="207" t="s">
        <v>758</v>
      </c>
      <c r="K13" s="207" t="s">
        <v>1156</v>
      </c>
      <c r="L13" s="207" t="s">
        <v>707</v>
      </c>
      <c r="M13" s="164" t="s">
        <v>789</v>
      </c>
      <c r="N13" s="163">
        <v>2</v>
      </c>
      <c r="O13" s="163">
        <v>3</v>
      </c>
      <c r="P13" s="163">
        <f t="shared" si="0"/>
        <v>6</v>
      </c>
      <c r="Q13" s="164" t="str">
        <f t="shared" si="1"/>
        <v>Medio</v>
      </c>
      <c r="R13" s="163">
        <v>25</v>
      </c>
      <c r="S13" s="163">
        <f t="shared" si="4"/>
        <v>150</v>
      </c>
      <c r="T13" s="165" t="str">
        <f t="shared" si="2"/>
        <v>II</v>
      </c>
      <c r="U13" s="164" t="str">
        <f t="shared" si="5"/>
        <v>Aceptable con Control Especifico</v>
      </c>
      <c r="V13" s="207"/>
      <c r="W13" s="222"/>
      <c r="X13" s="207" t="str">
        <f t="shared" si="3"/>
        <v>Lesiones o enfermedades con incapacidad laboral temporal; pérdidas económicas leves.</v>
      </c>
      <c r="Y13" s="207" t="s">
        <v>79</v>
      </c>
      <c r="Z13" s="207" t="s">
        <v>1156</v>
      </c>
      <c r="AA13" s="207" t="s">
        <v>1156</v>
      </c>
      <c r="AB13" s="207" t="s">
        <v>1146</v>
      </c>
      <c r="AC13" s="207" t="s">
        <v>1344</v>
      </c>
      <c r="AD13" s="207" t="s">
        <v>1201</v>
      </c>
    </row>
    <row r="14" spans="1:247" ht="176.25" customHeight="1">
      <c r="A14" s="207" t="s">
        <v>613</v>
      </c>
      <c r="B14" s="207" t="s">
        <v>722</v>
      </c>
      <c r="C14" s="207" t="s">
        <v>765</v>
      </c>
      <c r="D14" s="207" t="s">
        <v>645</v>
      </c>
      <c r="E14" s="207" t="s">
        <v>894</v>
      </c>
      <c r="F14" s="208">
        <v>1</v>
      </c>
      <c r="G14" s="209" t="s">
        <v>756</v>
      </c>
      <c r="H14" s="207" t="s">
        <v>757</v>
      </c>
      <c r="I14" s="208" t="s">
        <v>88</v>
      </c>
      <c r="J14" s="207" t="s">
        <v>758</v>
      </c>
      <c r="K14" s="207" t="s">
        <v>1156</v>
      </c>
      <c r="L14" s="207" t="s">
        <v>707</v>
      </c>
      <c r="M14" s="164" t="s">
        <v>759</v>
      </c>
      <c r="N14" s="163">
        <v>2</v>
      </c>
      <c r="O14" s="163">
        <v>2</v>
      </c>
      <c r="P14" s="163">
        <f t="shared" si="0"/>
        <v>4</v>
      </c>
      <c r="Q14" s="164" t="str">
        <f t="shared" si="1"/>
        <v>Bajo</v>
      </c>
      <c r="R14" s="163">
        <v>25</v>
      </c>
      <c r="S14" s="163">
        <f t="shared" si="4"/>
        <v>100</v>
      </c>
      <c r="T14" s="165" t="str">
        <f t="shared" si="2"/>
        <v>III</v>
      </c>
      <c r="U14" s="164" t="str">
        <f t="shared" si="5"/>
        <v>Mejorable</v>
      </c>
      <c r="V14" s="207"/>
      <c r="W14" s="222"/>
      <c r="X14" s="207" t="str">
        <f t="shared" si="3"/>
        <v>Lesiones o enfermedades con incapacidad laboral temporal; pérdidas económicas leves.</v>
      </c>
      <c r="Y14" s="207" t="s">
        <v>79</v>
      </c>
      <c r="Z14" s="207" t="s">
        <v>1156</v>
      </c>
      <c r="AA14" s="207" t="s">
        <v>1156</v>
      </c>
      <c r="AB14" s="207" t="s">
        <v>1146</v>
      </c>
      <c r="AC14" s="207" t="s">
        <v>1344</v>
      </c>
      <c r="AD14" s="207" t="s">
        <v>1201</v>
      </c>
    </row>
    <row r="15" spans="1:247" ht="176.25" customHeight="1">
      <c r="A15" s="207" t="s">
        <v>613</v>
      </c>
      <c r="B15" s="207" t="s">
        <v>771</v>
      </c>
      <c r="C15" s="207" t="s">
        <v>765</v>
      </c>
      <c r="D15" s="207" t="s">
        <v>772</v>
      </c>
      <c r="E15" s="207" t="s">
        <v>786</v>
      </c>
      <c r="F15" s="208">
        <v>1</v>
      </c>
      <c r="G15" s="209" t="s">
        <v>770</v>
      </c>
      <c r="H15" s="207" t="s">
        <v>757</v>
      </c>
      <c r="I15" s="208" t="s">
        <v>88</v>
      </c>
      <c r="J15" s="207" t="s">
        <v>758</v>
      </c>
      <c r="K15" s="207" t="s">
        <v>1156</v>
      </c>
      <c r="L15" s="207" t="s">
        <v>707</v>
      </c>
      <c r="M15" s="164" t="s">
        <v>759</v>
      </c>
      <c r="N15" s="163">
        <v>2</v>
      </c>
      <c r="O15" s="163">
        <v>2</v>
      </c>
      <c r="P15" s="163">
        <f t="shared" si="0"/>
        <v>4</v>
      </c>
      <c r="Q15" s="164" t="str">
        <f t="shared" si="1"/>
        <v>Bajo</v>
      </c>
      <c r="R15" s="163">
        <v>25</v>
      </c>
      <c r="S15" s="163">
        <f t="shared" si="4"/>
        <v>100</v>
      </c>
      <c r="T15" s="165" t="str">
        <f t="shared" si="2"/>
        <v>III</v>
      </c>
      <c r="U15" s="164" t="str">
        <f t="shared" si="5"/>
        <v>Mejorable</v>
      </c>
      <c r="V15" s="207"/>
      <c r="W15" s="222"/>
      <c r="X15" s="207" t="str">
        <f t="shared" si="3"/>
        <v>Lesiones o enfermedades con incapacidad laboral temporal; pérdidas económicas leves.</v>
      </c>
      <c r="Y15" s="207" t="s">
        <v>79</v>
      </c>
      <c r="Z15" s="207" t="s">
        <v>1156</v>
      </c>
      <c r="AA15" s="207" t="s">
        <v>1156</v>
      </c>
      <c r="AB15" s="207" t="s">
        <v>1146</v>
      </c>
      <c r="AC15" s="207" t="s">
        <v>1344</v>
      </c>
      <c r="AD15" s="207" t="s">
        <v>1201</v>
      </c>
    </row>
    <row r="16" spans="1:247" ht="176.25" customHeight="1">
      <c r="A16" s="207" t="s">
        <v>613</v>
      </c>
      <c r="B16" s="207" t="s">
        <v>722</v>
      </c>
      <c r="C16" s="207" t="s">
        <v>765</v>
      </c>
      <c r="D16" s="207" t="s">
        <v>773</v>
      </c>
      <c r="E16" s="207" t="s">
        <v>769</v>
      </c>
      <c r="F16" s="208">
        <v>1</v>
      </c>
      <c r="G16" s="209" t="s">
        <v>755</v>
      </c>
      <c r="H16" s="207" t="s">
        <v>757</v>
      </c>
      <c r="I16" s="208" t="s">
        <v>88</v>
      </c>
      <c r="J16" s="207" t="s">
        <v>758</v>
      </c>
      <c r="K16" s="207" t="s">
        <v>1156</v>
      </c>
      <c r="L16" s="207" t="s">
        <v>707</v>
      </c>
      <c r="M16" s="164" t="s">
        <v>759</v>
      </c>
      <c r="N16" s="163">
        <v>2</v>
      </c>
      <c r="O16" s="163">
        <v>2</v>
      </c>
      <c r="P16" s="163">
        <f t="shared" si="0"/>
        <v>4</v>
      </c>
      <c r="Q16" s="164" t="str">
        <f t="shared" si="1"/>
        <v>Bajo</v>
      </c>
      <c r="R16" s="163">
        <v>25</v>
      </c>
      <c r="S16" s="163">
        <f t="shared" si="4"/>
        <v>100</v>
      </c>
      <c r="T16" s="165" t="str">
        <f t="shared" si="2"/>
        <v>III</v>
      </c>
      <c r="U16" s="164" t="str">
        <f t="shared" si="5"/>
        <v>Mejorable</v>
      </c>
      <c r="V16" s="207"/>
      <c r="W16" s="222"/>
      <c r="X16" s="207" t="str">
        <f t="shared" si="3"/>
        <v>Lesiones o enfermedades con incapacidad laboral temporal; pérdidas económicas leves.</v>
      </c>
      <c r="Y16" s="207" t="s">
        <v>79</v>
      </c>
      <c r="Z16" s="207" t="s">
        <v>1156</v>
      </c>
      <c r="AA16" s="207" t="s">
        <v>1156</v>
      </c>
      <c r="AB16" s="207" t="s">
        <v>1146</v>
      </c>
      <c r="AC16" s="207" t="s">
        <v>1344</v>
      </c>
      <c r="AD16" s="207" t="s">
        <v>1201</v>
      </c>
    </row>
    <row r="17" spans="1:30" ht="176.25" customHeight="1">
      <c r="A17" s="207" t="s">
        <v>613</v>
      </c>
      <c r="B17" s="207" t="s">
        <v>722</v>
      </c>
      <c r="C17" s="207" t="s">
        <v>765</v>
      </c>
      <c r="D17" s="207" t="s">
        <v>645</v>
      </c>
      <c r="E17" s="207" t="s">
        <v>1342</v>
      </c>
      <c r="F17" s="208">
        <v>1</v>
      </c>
      <c r="G17" s="209" t="s">
        <v>776</v>
      </c>
      <c r="H17" s="207" t="s">
        <v>283</v>
      </c>
      <c r="I17" s="208" t="s">
        <v>89</v>
      </c>
      <c r="J17" s="207" t="s">
        <v>777</v>
      </c>
      <c r="K17" s="207" t="s">
        <v>781</v>
      </c>
      <c r="L17" s="207" t="s">
        <v>779</v>
      </c>
      <c r="M17" s="164" t="s">
        <v>778</v>
      </c>
      <c r="N17" s="163">
        <v>2</v>
      </c>
      <c r="O17" s="163">
        <v>2</v>
      </c>
      <c r="P17" s="163">
        <f t="shared" si="0"/>
        <v>4</v>
      </c>
      <c r="Q17" s="164" t="str">
        <f t="shared" si="1"/>
        <v>Bajo</v>
      </c>
      <c r="R17" s="163">
        <v>10</v>
      </c>
      <c r="S17" s="163">
        <f t="shared" si="4"/>
        <v>40</v>
      </c>
      <c r="T17" s="165" t="str">
        <f t="shared" si="2"/>
        <v>III</v>
      </c>
      <c r="U17" s="164" t="str">
        <f t="shared" si="5"/>
        <v>Mejorable</v>
      </c>
      <c r="V17" s="207"/>
      <c r="W17" s="222"/>
      <c r="X17" s="207" t="str">
        <f t="shared" si="3"/>
        <v>Lesiones o enfermedades que no requieren incapacidad; pérdidas económicas mínimas.</v>
      </c>
      <c r="Y17" s="207" t="s">
        <v>79</v>
      </c>
      <c r="Z17" s="207" t="s">
        <v>1156</v>
      </c>
      <c r="AA17" s="207" t="s">
        <v>1156</v>
      </c>
      <c r="AB17" s="207" t="s">
        <v>782</v>
      </c>
      <c r="AC17" s="207" t="s">
        <v>1341</v>
      </c>
      <c r="AD17" s="207" t="s">
        <v>1201</v>
      </c>
    </row>
    <row r="18" spans="1:30" ht="176.25" customHeight="1">
      <c r="A18" s="207" t="s">
        <v>613</v>
      </c>
      <c r="B18" s="207" t="s">
        <v>771</v>
      </c>
      <c r="C18" s="207" t="s">
        <v>704</v>
      </c>
      <c r="D18" s="207" t="s">
        <v>645</v>
      </c>
      <c r="E18" s="207" t="s">
        <v>1535</v>
      </c>
      <c r="F18" s="208">
        <v>1</v>
      </c>
      <c r="G18" s="209" t="s">
        <v>790</v>
      </c>
      <c r="H18" s="207" t="s">
        <v>796</v>
      </c>
      <c r="I18" s="208" t="s">
        <v>88</v>
      </c>
      <c r="J18" s="207" t="s">
        <v>792</v>
      </c>
      <c r="K18" s="207" t="s">
        <v>800</v>
      </c>
      <c r="L18" s="207" t="s">
        <v>1156</v>
      </c>
      <c r="M18" s="164" t="s">
        <v>793</v>
      </c>
      <c r="N18" s="163">
        <v>2</v>
      </c>
      <c r="O18" s="163">
        <v>3</v>
      </c>
      <c r="P18" s="163">
        <v>6</v>
      </c>
      <c r="Q18" s="164" t="s">
        <v>63</v>
      </c>
      <c r="R18" s="163">
        <v>60</v>
      </c>
      <c r="S18" s="163">
        <v>360</v>
      </c>
      <c r="T18" s="165" t="s">
        <v>1172</v>
      </c>
      <c r="U18" s="164" t="str">
        <f t="shared" si="5"/>
        <v>Aceptable con Control Especifico</v>
      </c>
      <c r="V18" s="207">
        <v>1</v>
      </c>
      <c r="W18" s="222"/>
      <c r="X18" s="207" t="s">
        <v>1438</v>
      </c>
      <c r="Y18" s="207" t="s">
        <v>79</v>
      </c>
      <c r="Z18" s="207" t="s">
        <v>1156</v>
      </c>
      <c r="AA18" s="207" t="s">
        <v>1156</v>
      </c>
      <c r="AB18" s="207" t="s">
        <v>802</v>
      </c>
      <c r="AC18" s="207" t="s">
        <v>795</v>
      </c>
      <c r="AD18" s="207" t="s">
        <v>794</v>
      </c>
    </row>
    <row r="19" spans="1:30" ht="176.25" customHeight="1">
      <c r="A19" s="207" t="s">
        <v>613</v>
      </c>
      <c r="B19" s="207" t="s">
        <v>771</v>
      </c>
      <c r="C19" s="207" t="s">
        <v>704</v>
      </c>
      <c r="D19" s="207" t="s">
        <v>645</v>
      </c>
      <c r="E19" s="207" t="s">
        <v>1536</v>
      </c>
      <c r="F19" s="208">
        <v>1</v>
      </c>
      <c r="G19" s="209" t="s">
        <v>790</v>
      </c>
      <c r="H19" s="207" t="s">
        <v>791</v>
      </c>
      <c r="I19" s="208" t="s">
        <v>88</v>
      </c>
      <c r="J19" s="207" t="s">
        <v>792</v>
      </c>
      <c r="K19" s="207" t="s">
        <v>800</v>
      </c>
      <c r="L19" s="207" t="s">
        <v>707</v>
      </c>
      <c r="M19" s="164" t="s">
        <v>793</v>
      </c>
      <c r="N19" s="163">
        <v>2</v>
      </c>
      <c r="O19" s="163">
        <v>1</v>
      </c>
      <c r="P19" s="163">
        <v>2</v>
      </c>
      <c r="Q19" s="164" t="s">
        <v>1437</v>
      </c>
      <c r="R19" s="163">
        <v>25</v>
      </c>
      <c r="S19" s="163">
        <v>50</v>
      </c>
      <c r="T19" s="165" t="s">
        <v>1173</v>
      </c>
      <c r="U19" s="164" t="str">
        <f t="shared" si="5"/>
        <v>Mejorable</v>
      </c>
      <c r="V19" s="207">
        <v>1</v>
      </c>
      <c r="W19" s="222"/>
      <c r="X19" s="207" t="s">
        <v>1436</v>
      </c>
      <c r="Y19" s="207" t="s">
        <v>79</v>
      </c>
      <c r="Z19" s="207" t="s">
        <v>1156</v>
      </c>
      <c r="AA19" s="207" t="s">
        <v>1156</v>
      </c>
      <c r="AB19" s="207" t="s">
        <v>802</v>
      </c>
      <c r="AC19" s="207" t="s">
        <v>795</v>
      </c>
      <c r="AD19" s="207" t="s">
        <v>794</v>
      </c>
    </row>
    <row r="20" spans="1:30" ht="176.25" customHeight="1">
      <c r="A20" s="207" t="s">
        <v>613</v>
      </c>
      <c r="B20" s="207" t="s">
        <v>771</v>
      </c>
      <c r="C20" s="207" t="s">
        <v>704</v>
      </c>
      <c r="D20" s="207" t="s">
        <v>645</v>
      </c>
      <c r="E20" s="207" t="s">
        <v>1537</v>
      </c>
      <c r="F20" s="208">
        <v>1</v>
      </c>
      <c r="G20" s="209" t="s">
        <v>790</v>
      </c>
      <c r="H20" s="207" t="s">
        <v>791</v>
      </c>
      <c r="I20" s="208" t="s">
        <v>88</v>
      </c>
      <c r="J20" s="207" t="s">
        <v>792</v>
      </c>
      <c r="K20" s="207" t="s">
        <v>800</v>
      </c>
      <c r="L20" s="207" t="s">
        <v>707</v>
      </c>
      <c r="M20" s="164" t="s">
        <v>793</v>
      </c>
      <c r="N20" s="163">
        <v>2</v>
      </c>
      <c r="O20" s="163">
        <v>3</v>
      </c>
      <c r="P20" s="163">
        <v>6</v>
      </c>
      <c r="Q20" s="164" t="s">
        <v>63</v>
      </c>
      <c r="R20" s="163">
        <v>25</v>
      </c>
      <c r="S20" s="163">
        <v>150</v>
      </c>
      <c r="T20" s="165" t="s">
        <v>1172</v>
      </c>
      <c r="U20" s="164" t="str">
        <f t="shared" si="5"/>
        <v>Aceptable con Control Especifico</v>
      </c>
      <c r="V20" s="207">
        <v>1</v>
      </c>
      <c r="W20" s="222"/>
      <c r="X20" s="207" t="s">
        <v>1436</v>
      </c>
      <c r="Y20" s="207" t="s">
        <v>79</v>
      </c>
      <c r="Z20" s="207" t="s">
        <v>1156</v>
      </c>
      <c r="AA20" s="207" t="s">
        <v>1156</v>
      </c>
      <c r="AB20" s="207" t="s">
        <v>802</v>
      </c>
      <c r="AC20" s="207" t="s">
        <v>795</v>
      </c>
      <c r="AD20" s="207">
        <v>0</v>
      </c>
    </row>
    <row r="21" spans="1:30" ht="176.25" customHeight="1">
      <c r="A21" s="207" t="s">
        <v>613</v>
      </c>
      <c r="B21" s="207" t="s">
        <v>722</v>
      </c>
      <c r="C21" s="207" t="s">
        <v>765</v>
      </c>
      <c r="D21" s="207" t="s">
        <v>645</v>
      </c>
      <c r="E21" s="207" t="s">
        <v>1538</v>
      </c>
      <c r="F21" s="208">
        <v>1</v>
      </c>
      <c r="G21" s="209" t="s">
        <v>790</v>
      </c>
      <c r="H21" s="207" t="s">
        <v>791</v>
      </c>
      <c r="I21" s="208" t="s">
        <v>88</v>
      </c>
      <c r="J21" s="207" t="s">
        <v>792</v>
      </c>
      <c r="K21" s="207" t="s">
        <v>800</v>
      </c>
      <c r="L21" s="207" t="s">
        <v>707</v>
      </c>
      <c r="M21" s="164" t="s">
        <v>793</v>
      </c>
      <c r="N21" s="163">
        <v>2</v>
      </c>
      <c r="O21" s="163">
        <v>2</v>
      </c>
      <c r="P21" s="163">
        <v>4</v>
      </c>
      <c r="Q21" s="164" t="s">
        <v>1437</v>
      </c>
      <c r="R21" s="163">
        <v>25</v>
      </c>
      <c r="S21" s="163">
        <v>100</v>
      </c>
      <c r="T21" s="165" t="s">
        <v>1173</v>
      </c>
      <c r="U21" s="164" t="str">
        <f t="shared" si="5"/>
        <v>Mejorable</v>
      </c>
      <c r="V21" s="207">
        <v>1</v>
      </c>
      <c r="W21" s="222"/>
      <c r="X21" s="207" t="s">
        <v>1436</v>
      </c>
      <c r="Y21" s="207" t="s">
        <v>79</v>
      </c>
      <c r="Z21" s="207" t="s">
        <v>1156</v>
      </c>
      <c r="AA21" s="207" t="s">
        <v>1156</v>
      </c>
      <c r="AB21" s="207" t="s">
        <v>802</v>
      </c>
      <c r="AC21" s="207" t="s">
        <v>795</v>
      </c>
      <c r="AD21" s="207">
        <v>0</v>
      </c>
    </row>
    <row r="22" spans="1:30" ht="176.25" customHeight="1">
      <c r="A22" s="207" t="s">
        <v>613</v>
      </c>
      <c r="B22" s="207" t="s">
        <v>771</v>
      </c>
      <c r="C22" s="207" t="s">
        <v>765</v>
      </c>
      <c r="D22" s="207" t="s">
        <v>772</v>
      </c>
      <c r="E22" s="207" t="s">
        <v>1539</v>
      </c>
      <c r="F22" s="208">
        <v>1</v>
      </c>
      <c r="G22" s="209" t="s">
        <v>790</v>
      </c>
      <c r="H22" s="207" t="s">
        <v>791</v>
      </c>
      <c r="I22" s="208" t="s">
        <v>88</v>
      </c>
      <c r="J22" s="207" t="s">
        <v>792</v>
      </c>
      <c r="K22" s="207" t="s">
        <v>800</v>
      </c>
      <c r="L22" s="207" t="s">
        <v>707</v>
      </c>
      <c r="M22" s="164" t="s">
        <v>793</v>
      </c>
      <c r="N22" s="163">
        <v>2</v>
      </c>
      <c r="O22" s="163">
        <v>2</v>
      </c>
      <c r="P22" s="163">
        <v>4</v>
      </c>
      <c r="Q22" s="164" t="s">
        <v>1437</v>
      </c>
      <c r="R22" s="163">
        <v>25</v>
      </c>
      <c r="S22" s="163">
        <v>100</v>
      </c>
      <c r="T22" s="165" t="s">
        <v>1173</v>
      </c>
      <c r="U22" s="164" t="str">
        <f t="shared" si="5"/>
        <v>Mejorable</v>
      </c>
      <c r="V22" s="207">
        <v>1</v>
      </c>
      <c r="W22" s="222"/>
      <c r="X22" s="207" t="s">
        <v>1436</v>
      </c>
      <c r="Y22" s="207" t="s">
        <v>79</v>
      </c>
      <c r="Z22" s="207" t="s">
        <v>1156</v>
      </c>
      <c r="AA22" s="207" t="s">
        <v>1156</v>
      </c>
      <c r="AB22" s="207" t="s">
        <v>802</v>
      </c>
      <c r="AC22" s="207" t="s">
        <v>795</v>
      </c>
      <c r="AD22" s="207">
        <v>0</v>
      </c>
    </row>
    <row r="23" spans="1:30" ht="176.25" customHeight="1">
      <c r="A23" s="207" t="s">
        <v>613</v>
      </c>
      <c r="B23" s="207" t="s">
        <v>722</v>
      </c>
      <c r="C23" s="207" t="s">
        <v>765</v>
      </c>
      <c r="D23" s="207" t="s">
        <v>773</v>
      </c>
      <c r="E23" s="207" t="s">
        <v>1540</v>
      </c>
      <c r="F23" s="208">
        <v>1</v>
      </c>
      <c r="G23" s="209" t="s">
        <v>790</v>
      </c>
      <c r="H23" s="207" t="s">
        <v>791</v>
      </c>
      <c r="I23" s="208" t="s">
        <v>88</v>
      </c>
      <c r="J23" s="207" t="s">
        <v>792</v>
      </c>
      <c r="K23" s="207" t="s">
        <v>800</v>
      </c>
      <c r="L23" s="207" t="s">
        <v>707</v>
      </c>
      <c r="M23" s="164" t="s">
        <v>793</v>
      </c>
      <c r="N23" s="163">
        <v>2</v>
      </c>
      <c r="O23" s="163">
        <v>2</v>
      </c>
      <c r="P23" s="163">
        <v>4</v>
      </c>
      <c r="Q23" s="164" t="s">
        <v>1437</v>
      </c>
      <c r="R23" s="163">
        <v>25</v>
      </c>
      <c r="S23" s="163">
        <v>100</v>
      </c>
      <c r="T23" s="165" t="s">
        <v>1173</v>
      </c>
      <c r="U23" s="164" t="str">
        <f t="shared" si="5"/>
        <v>Mejorable</v>
      </c>
      <c r="V23" s="207">
        <v>1</v>
      </c>
      <c r="W23" s="222"/>
      <c r="X23" s="207" t="s">
        <v>1436</v>
      </c>
      <c r="Y23" s="207" t="s">
        <v>79</v>
      </c>
      <c r="Z23" s="207" t="s">
        <v>1156</v>
      </c>
      <c r="AA23" s="207" t="s">
        <v>1156</v>
      </c>
      <c r="AB23" s="207" t="s">
        <v>802</v>
      </c>
      <c r="AC23" s="207" t="s">
        <v>795</v>
      </c>
      <c r="AD23" s="207">
        <v>0</v>
      </c>
    </row>
    <row r="24" spans="1:30" ht="176.25" customHeight="1">
      <c r="A24" s="207" t="s">
        <v>613</v>
      </c>
      <c r="B24" s="207" t="s">
        <v>722</v>
      </c>
      <c r="C24" s="207" t="s">
        <v>765</v>
      </c>
      <c r="D24" s="207" t="s">
        <v>645</v>
      </c>
      <c r="E24" s="207" t="s">
        <v>1541</v>
      </c>
      <c r="F24" s="208">
        <v>1</v>
      </c>
      <c r="G24" s="209" t="s">
        <v>790</v>
      </c>
      <c r="H24" s="207" t="s">
        <v>796</v>
      </c>
      <c r="I24" s="208" t="s">
        <v>88</v>
      </c>
      <c r="J24" s="207" t="s">
        <v>792</v>
      </c>
      <c r="K24" s="207" t="s">
        <v>800</v>
      </c>
      <c r="L24" s="207" t="s">
        <v>1156</v>
      </c>
      <c r="M24" s="164" t="s">
        <v>793</v>
      </c>
      <c r="N24" s="163">
        <v>2</v>
      </c>
      <c r="O24" s="163">
        <v>2</v>
      </c>
      <c r="P24" s="163">
        <v>4</v>
      </c>
      <c r="Q24" s="164" t="s">
        <v>1437</v>
      </c>
      <c r="R24" s="163">
        <v>10</v>
      </c>
      <c r="S24" s="163">
        <v>40</v>
      </c>
      <c r="T24" s="165" t="s">
        <v>1173</v>
      </c>
      <c r="U24" s="164" t="str">
        <f t="shared" si="5"/>
        <v>Mejorable</v>
      </c>
      <c r="V24" s="207">
        <v>1</v>
      </c>
      <c r="W24" s="222"/>
      <c r="X24" s="207" t="s">
        <v>1534</v>
      </c>
      <c r="Y24" s="207" t="s">
        <v>79</v>
      </c>
      <c r="Z24" s="207" t="s">
        <v>1156</v>
      </c>
      <c r="AA24" s="207" t="s">
        <v>1156</v>
      </c>
      <c r="AB24" s="207" t="s">
        <v>802</v>
      </c>
      <c r="AC24" s="207" t="s">
        <v>795</v>
      </c>
      <c r="AD24" s="207">
        <v>0</v>
      </c>
    </row>
    <row r="25" spans="1:30" ht="176.25" customHeight="1">
      <c r="A25" s="207" t="s">
        <v>613</v>
      </c>
      <c r="B25" s="207" t="s">
        <v>771</v>
      </c>
      <c r="C25" s="207" t="s">
        <v>704</v>
      </c>
      <c r="D25" s="207" t="s">
        <v>645</v>
      </c>
      <c r="E25" s="207" t="s">
        <v>813</v>
      </c>
      <c r="F25" s="208">
        <v>1</v>
      </c>
      <c r="G25" s="209" t="s">
        <v>803</v>
      </c>
      <c r="H25" s="207" t="s">
        <v>805</v>
      </c>
      <c r="I25" s="208" t="s">
        <v>88</v>
      </c>
      <c r="J25" s="207" t="s">
        <v>808</v>
      </c>
      <c r="K25" s="207" t="s">
        <v>1156</v>
      </c>
      <c r="L25" s="207" t="s">
        <v>707</v>
      </c>
      <c r="M25" s="164" t="s">
        <v>810</v>
      </c>
      <c r="N25" s="163">
        <v>2</v>
      </c>
      <c r="O25" s="163">
        <v>3</v>
      </c>
      <c r="P25" s="163">
        <f t="shared" si="0"/>
        <v>6</v>
      </c>
      <c r="Q25" s="164" t="str">
        <f t="shared" si="1"/>
        <v>Medio</v>
      </c>
      <c r="R25" s="163">
        <v>10</v>
      </c>
      <c r="S25" s="163">
        <f t="shared" si="4"/>
        <v>60</v>
      </c>
      <c r="T25" s="165" t="str">
        <f t="shared" si="2"/>
        <v>III</v>
      </c>
      <c r="U25" s="164" t="str">
        <f t="shared" si="5"/>
        <v>Mejorable</v>
      </c>
      <c r="V25" s="207"/>
      <c r="W25" s="222"/>
      <c r="X25" s="207" t="str">
        <f t="shared" ref="X25:X39" si="6">IF(R25=100,"Posible muerte, situación crítica o catastrófica; pérdidas económicas muy altas.",IF(R25=60,"Lesiones o enfermedades graves irreparables (Incapacidad permanente parcial o invalidez); pérdidas económicas altas.",IF(R25=25,"Lesiones o enfermedades con incapacidad laboral temporal; pérdidas económicas leves.",IF(R25=10,"Lesiones o enfermedades que no requieren incapacidad; pérdidas económicas mínimas."))))</f>
        <v>Lesiones o enfermedades que no requieren incapacidad; pérdidas económicas mínimas.</v>
      </c>
      <c r="Y25" s="207" t="s">
        <v>79</v>
      </c>
      <c r="Z25" s="207" t="s">
        <v>1156</v>
      </c>
      <c r="AA25" s="207" t="s">
        <v>1156</v>
      </c>
      <c r="AB25" s="207" t="s">
        <v>1156</v>
      </c>
      <c r="AC25" s="207" t="s">
        <v>1339</v>
      </c>
      <c r="AD25" s="207" t="s">
        <v>1201</v>
      </c>
    </row>
    <row r="26" spans="1:30" ht="176.25" customHeight="1">
      <c r="A26" s="207" t="s">
        <v>613</v>
      </c>
      <c r="B26" s="207" t="s">
        <v>771</v>
      </c>
      <c r="C26" s="207" t="s">
        <v>704</v>
      </c>
      <c r="D26" s="207" t="s">
        <v>645</v>
      </c>
      <c r="E26" s="207" t="s">
        <v>855</v>
      </c>
      <c r="F26" s="208">
        <v>1</v>
      </c>
      <c r="G26" s="209" t="s">
        <v>39</v>
      </c>
      <c r="H26" s="207" t="s">
        <v>832</v>
      </c>
      <c r="I26" s="208" t="s">
        <v>89</v>
      </c>
      <c r="J26" s="207" t="s">
        <v>828</v>
      </c>
      <c r="K26" s="207" t="s">
        <v>835</v>
      </c>
      <c r="L26" s="207" t="s">
        <v>839</v>
      </c>
      <c r="M26" s="164" t="s">
        <v>991</v>
      </c>
      <c r="N26" s="163">
        <v>2</v>
      </c>
      <c r="O26" s="163">
        <v>2</v>
      </c>
      <c r="P26" s="163">
        <f t="shared" si="0"/>
        <v>4</v>
      </c>
      <c r="Q26" s="164" t="str">
        <f t="shared" si="1"/>
        <v>Bajo</v>
      </c>
      <c r="R26" s="163">
        <v>25</v>
      </c>
      <c r="S26" s="163">
        <f t="shared" si="4"/>
        <v>100</v>
      </c>
      <c r="T26" s="165" t="str">
        <f t="shared" si="2"/>
        <v>III</v>
      </c>
      <c r="U26" s="164" t="str">
        <f t="shared" si="5"/>
        <v>Mejorable</v>
      </c>
      <c r="V26" s="207"/>
      <c r="W26" s="222"/>
      <c r="X26" s="207" t="str">
        <f t="shared" si="6"/>
        <v>Lesiones o enfermedades con incapacidad laboral temporal; pérdidas económicas leves.</v>
      </c>
      <c r="Y26" s="207" t="s">
        <v>79</v>
      </c>
      <c r="Z26" s="207" t="s">
        <v>1156</v>
      </c>
      <c r="AA26" s="207" t="s">
        <v>1156</v>
      </c>
      <c r="AB26" s="207" t="s">
        <v>1367</v>
      </c>
      <c r="AC26" s="207" t="s">
        <v>1368</v>
      </c>
      <c r="AD26" s="207" t="s">
        <v>1201</v>
      </c>
    </row>
    <row r="27" spans="1:30" ht="176.25" customHeight="1">
      <c r="A27" s="207" t="s">
        <v>613</v>
      </c>
      <c r="B27" s="207" t="s">
        <v>771</v>
      </c>
      <c r="C27" s="207" t="s">
        <v>704</v>
      </c>
      <c r="D27" s="207" t="s">
        <v>645</v>
      </c>
      <c r="E27" s="207" t="s">
        <v>854</v>
      </c>
      <c r="F27" s="208">
        <v>1</v>
      </c>
      <c r="G27" s="209" t="s">
        <v>39</v>
      </c>
      <c r="H27" s="207" t="s">
        <v>827</v>
      </c>
      <c r="I27" s="208" t="s">
        <v>88</v>
      </c>
      <c r="J27" s="207" t="s">
        <v>1019</v>
      </c>
      <c r="K27" s="207" t="s">
        <v>835</v>
      </c>
      <c r="L27" s="207" t="s">
        <v>834</v>
      </c>
      <c r="M27" s="164" t="s">
        <v>989</v>
      </c>
      <c r="N27" s="163">
        <v>2</v>
      </c>
      <c r="O27" s="163">
        <v>2</v>
      </c>
      <c r="P27" s="163">
        <f t="shared" si="0"/>
        <v>4</v>
      </c>
      <c r="Q27" s="164" t="str">
        <f t="shared" si="1"/>
        <v>Bajo</v>
      </c>
      <c r="R27" s="163">
        <v>25</v>
      </c>
      <c r="S27" s="163">
        <f t="shared" si="4"/>
        <v>100</v>
      </c>
      <c r="T27" s="165" t="str">
        <f t="shared" si="2"/>
        <v>III</v>
      </c>
      <c r="U27" s="164" t="str">
        <f t="shared" si="5"/>
        <v>Mejorable</v>
      </c>
      <c r="V27" s="207"/>
      <c r="W27" s="222"/>
      <c r="X27" s="207" t="str">
        <f t="shared" si="6"/>
        <v>Lesiones o enfermedades con incapacidad laboral temporal; pérdidas económicas leves.</v>
      </c>
      <c r="Y27" s="207" t="s">
        <v>79</v>
      </c>
      <c r="Z27" s="207" t="s">
        <v>1156</v>
      </c>
      <c r="AA27" s="207" t="s">
        <v>1156</v>
      </c>
      <c r="AB27" s="207" t="s">
        <v>1367</v>
      </c>
      <c r="AC27" s="207" t="s">
        <v>1373</v>
      </c>
      <c r="AD27" s="207" t="s">
        <v>1370</v>
      </c>
    </row>
    <row r="28" spans="1:30" ht="176.25" customHeight="1">
      <c r="A28" s="207" t="s">
        <v>613</v>
      </c>
      <c r="B28" s="207" t="s">
        <v>771</v>
      </c>
      <c r="C28" s="207" t="s">
        <v>704</v>
      </c>
      <c r="D28" s="207" t="s">
        <v>645</v>
      </c>
      <c r="E28" s="207" t="s">
        <v>855</v>
      </c>
      <c r="F28" s="208">
        <v>1</v>
      </c>
      <c r="G28" s="209" t="s">
        <v>39</v>
      </c>
      <c r="H28" s="207" t="s">
        <v>832</v>
      </c>
      <c r="I28" s="208" t="s">
        <v>89</v>
      </c>
      <c r="J28" s="207" t="s">
        <v>828</v>
      </c>
      <c r="K28" s="207" t="s">
        <v>835</v>
      </c>
      <c r="L28" s="207" t="s">
        <v>839</v>
      </c>
      <c r="M28" s="164" t="s">
        <v>992</v>
      </c>
      <c r="N28" s="163">
        <v>2</v>
      </c>
      <c r="O28" s="163">
        <v>1</v>
      </c>
      <c r="P28" s="163">
        <f t="shared" si="0"/>
        <v>2</v>
      </c>
      <c r="Q28" s="164" t="str">
        <f t="shared" si="1"/>
        <v>Bajo</v>
      </c>
      <c r="R28" s="163">
        <v>25</v>
      </c>
      <c r="S28" s="163">
        <f t="shared" si="4"/>
        <v>50</v>
      </c>
      <c r="T28" s="165" t="str">
        <f t="shared" si="2"/>
        <v>III</v>
      </c>
      <c r="U28" s="164" t="str">
        <f t="shared" si="5"/>
        <v>Mejorable</v>
      </c>
      <c r="V28" s="207"/>
      <c r="W28" s="222"/>
      <c r="X28" s="207" t="str">
        <f t="shared" si="6"/>
        <v>Lesiones o enfermedades con incapacidad laboral temporal; pérdidas económicas leves.</v>
      </c>
      <c r="Y28" s="207" t="s">
        <v>79</v>
      </c>
      <c r="Z28" s="207" t="s">
        <v>1156</v>
      </c>
      <c r="AA28" s="207" t="s">
        <v>1156</v>
      </c>
      <c r="AB28" s="207" t="s">
        <v>1367</v>
      </c>
      <c r="AC28" s="207" t="s">
        <v>1373</v>
      </c>
      <c r="AD28" s="207" t="s">
        <v>1201</v>
      </c>
    </row>
    <row r="29" spans="1:30" ht="176.25" customHeight="1">
      <c r="A29" s="207" t="s">
        <v>613</v>
      </c>
      <c r="B29" s="207" t="s">
        <v>771</v>
      </c>
      <c r="C29" s="207" t="s">
        <v>704</v>
      </c>
      <c r="D29" s="207" t="s">
        <v>645</v>
      </c>
      <c r="E29" s="207" t="s">
        <v>946</v>
      </c>
      <c r="F29" s="208">
        <v>1</v>
      </c>
      <c r="G29" s="209" t="s">
        <v>39</v>
      </c>
      <c r="H29" s="207" t="s">
        <v>832</v>
      </c>
      <c r="I29" s="208" t="s">
        <v>89</v>
      </c>
      <c r="J29" s="207" t="s">
        <v>828</v>
      </c>
      <c r="K29" s="207" t="s">
        <v>947</v>
      </c>
      <c r="L29" s="207" t="s">
        <v>839</v>
      </c>
      <c r="M29" s="164" t="s">
        <v>993</v>
      </c>
      <c r="N29" s="163">
        <v>2</v>
      </c>
      <c r="O29" s="163">
        <v>2</v>
      </c>
      <c r="P29" s="163">
        <f t="shared" si="0"/>
        <v>4</v>
      </c>
      <c r="Q29" s="164" t="str">
        <f t="shared" si="1"/>
        <v>Bajo</v>
      </c>
      <c r="R29" s="163">
        <v>60</v>
      </c>
      <c r="S29" s="163">
        <f t="shared" si="4"/>
        <v>240</v>
      </c>
      <c r="T29" s="165" t="str">
        <f t="shared" si="2"/>
        <v>II</v>
      </c>
      <c r="U29" s="164" t="str">
        <f t="shared" si="5"/>
        <v>Aceptable con Control Especifico</v>
      </c>
      <c r="V29" s="207"/>
      <c r="W29" s="222"/>
      <c r="X29" s="207" t="str">
        <f t="shared" si="6"/>
        <v>Lesiones o enfermedades graves irreparables (Incapacidad permanente parcial o invalidez); pérdidas económicas altas.</v>
      </c>
      <c r="Y29" s="207" t="s">
        <v>79</v>
      </c>
      <c r="Z29" s="207" t="s">
        <v>1156</v>
      </c>
      <c r="AA29" s="207" t="s">
        <v>1156</v>
      </c>
      <c r="AB29" s="207" t="s">
        <v>1367</v>
      </c>
      <c r="AC29" s="207" t="s">
        <v>1373</v>
      </c>
      <c r="AD29" s="207" t="s">
        <v>1201</v>
      </c>
    </row>
    <row r="30" spans="1:30" ht="176.25" customHeight="1">
      <c r="A30" s="207" t="s">
        <v>613</v>
      </c>
      <c r="B30" s="207" t="s">
        <v>771</v>
      </c>
      <c r="C30" s="207" t="s">
        <v>704</v>
      </c>
      <c r="D30" s="207" t="s">
        <v>645</v>
      </c>
      <c r="E30" s="207" t="s">
        <v>853</v>
      </c>
      <c r="F30" s="208">
        <v>1</v>
      </c>
      <c r="G30" s="209" t="s">
        <v>817</v>
      </c>
      <c r="H30" s="207" t="s">
        <v>816</v>
      </c>
      <c r="I30" s="208" t="s">
        <v>89</v>
      </c>
      <c r="J30" s="207" t="s">
        <v>822</v>
      </c>
      <c r="K30" s="207" t="s">
        <v>844</v>
      </c>
      <c r="L30" s="207" t="s">
        <v>824</v>
      </c>
      <c r="M30" s="164" t="s">
        <v>983</v>
      </c>
      <c r="N30" s="163">
        <v>2</v>
      </c>
      <c r="O30" s="163">
        <v>3</v>
      </c>
      <c r="P30" s="163">
        <f t="shared" si="0"/>
        <v>6</v>
      </c>
      <c r="Q30" s="164" t="str">
        <f t="shared" si="1"/>
        <v>Medio</v>
      </c>
      <c r="R30" s="163">
        <v>10</v>
      </c>
      <c r="S30" s="163">
        <f t="shared" si="4"/>
        <v>60</v>
      </c>
      <c r="T30" s="165" t="str">
        <f t="shared" si="2"/>
        <v>III</v>
      </c>
      <c r="U30" s="164" t="str">
        <f t="shared" si="5"/>
        <v>Mejorable</v>
      </c>
      <c r="V30" s="207"/>
      <c r="W30" s="222"/>
      <c r="X30" s="207" t="str">
        <f t="shared" si="6"/>
        <v>Lesiones o enfermedades que no requieren incapacidad; pérdidas económicas mínimas.</v>
      </c>
      <c r="Y30" s="207" t="s">
        <v>79</v>
      </c>
      <c r="Z30" s="207" t="s">
        <v>1156</v>
      </c>
      <c r="AA30" s="207" t="s">
        <v>1156</v>
      </c>
      <c r="AB30" s="207" t="s">
        <v>1168</v>
      </c>
      <c r="AC30" s="207" t="s">
        <v>1361</v>
      </c>
      <c r="AD30" s="207" t="s">
        <v>1201</v>
      </c>
    </row>
    <row r="31" spans="1:30" ht="176.25" customHeight="1">
      <c r="A31" s="207" t="s">
        <v>613</v>
      </c>
      <c r="B31" s="207" t="s">
        <v>771</v>
      </c>
      <c r="C31" s="207" t="s">
        <v>704</v>
      </c>
      <c r="D31" s="207" t="s">
        <v>645</v>
      </c>
      <c r="E31" s="207" t="s">
        <v>852</v>
      </c>
      <c r="F31" s="208">
        <v>1</v>
      </c>
      <c r="G31" s="209" t="s">
        <v>841</v>
      </c>
      <c r="H31" s="207" t="s">
        <v>842</v>
      </c>
      <c r="I31" s="208" t="s">
        <v>88</v>
      </c>
      <c r="J31" s="207" t="s">
        <v>822</v>
      </c>
      <c r="K31" s="207" t="s">
        <v>843</v>
      </c>
      <c r="L31" s="207" t="s">
        <v>824</v>
      </c>
      <c r="M31" s="164" t="s">
        <v>994</v>
      </c>
      <c r="N31" s="163">
        <v>2</v>
      </c>
      <c r="O31" s="163">
        <v>3</v>
      </c>
      <c r="P31" s="163">
        <f t="shared" si="0"/>
        <v>6</v>
      </c>
      <c r="Q31" s="164" t="str">
        <f t="shared" si="1"/>
        <v>Medio</v>
      </c>
      <c r="R31" s="163">
        <v>60</v>
      </c>
      <c r="S31" s="163">
        <f t="shared" si="4"/>
        <v>360</v>
      </c>
      <c r="T31" s="165" t="str">
        <f t="shared" si="2"/>
        <v>II</v>
      </c>
      <c r="U31" s="164" t="str">
        <f t="shared" si="5"/>
        <v>Aceptable con Control Especifico</v>
      </c>
      <c r="V31" s="207"/>
      <c r="W31" s="222"/>
      <c r="X31" s="207" t="str">
        <f t="shared" si="6"/>
        <v>Lesiones o enfermedades graves irreparables (Incapacidad permanente parcial o invalidez); pérdidas económicas altas.</v>
      </c>
      <c r="Y31" s="207" t="s">
        <v>79</v>
      </c>
      <c r="Z31" s="207" t="s">
        <v>1156</v>
      </c>
      <c r="AA31" s="207" t="s">
        <v>1156</v>
      </c>
      <c r="AB31" s="207" t="s">
        <v>1360</v>
      </c>
      <c r="AC31" s="207" t="s">
        <v>1361</v>
      </c>
      <c r="AD31" s="207" t="s">
        <v>1369</v>
      </c>
    </row>
    <row r="32" spans="1:30" ht="176.25" customHeight="1">
      <c r="A32" s="207" t="s">
        <v>613</v>
      </c>
      <c r="B32" s="207" t="s">
        <v>771</v>
      </c>
      <c r="C32" s="207" t="s">
        <v>704</v>
      </c>
      <c r="D32" s="207" t="s">
        <v>645</v>
      </c>
      <c r="E32" s="207" t="s">
        <v>852</v>
      </c>
      <c r="F32" s="208">
        <v>1</v>
      </c>
      <c r="G32" s="207" t="s">
        <v>1458</v>
      </c>
      <c r="H32" s="207" t="s">
        <v>1452</v>
      </c>
      <c r="I32" s="208" t="s">
        <v>88</v>
      </c>
      <c r="J32" s="207" t="s">
        <v>1044</v>
      </c>
      <c r="K32" s="207" t="s">
        <v>1117</v>
      </c>
      <c r="L32" s="207" t="s">
        <v>1117</v>
      </c>
      <c r="M32" s="211" t="s">
        <v>1595</v>
      </c>
      <c r="N32" s="208">
        <v>2</v>
      </c>
      <c r="O32" s="208">
        <v>3</v>
      </c>
      <c r="P32" s="208">
        <f t="shared" ref="P32:P39" si="7">N32*O32</f>
        <v>6</v>
      </c>
      <c r="Q32" s="207" t="str">
        <f t="shared" ref="Q32:Q39" si="8">IF(AND(P32&gt;=0,P32&lt;=4),"Bajo",IF(AND(P32&gt;=6,P32&lt;=8),"Medio",IF(AND(P32&gt;=10,P32&lt;=20),"Alto",IF(AND(P32&gt;=24,P32&lt;=40),"Muy alto","ERROR"))))</f>
        <v>Medio</v>
      </c>
      <c r="R32" s="208">
        <v>25</v>
      </c>
      <c r="S32" s="208">
        <f t="shared" ref="S32:S39" si="9">P32*R32</f>
        <v>150</v>
      </c>
      <c r="T32" s="209" t="str">
        <f t="shared" ref="T32:T39" si="10">IF(AND(S32&gt;=600,S32&lt;=4000),"I",IF(AND(S32&gt;=150,S32&lt;=500),"II",IF(AND(S32&gt;=40,S32&lt;=120),"III",IF(AND(S32&gt;=0,S32&lt;=39),"IV","ERROR"))))</f>
        <v>II</v>
      </c>
      <c r="U32" s="164" t="str">
        <f t="shared" si="5"/>
        <v>Aceptable con Control Especifico</v>
      </c>
      <c r="V32" s="207"/>
      <c r="W32" s="222"/>
      <c r="X32" s="207" t="str">
        <f t="shared" si="6"/>
        <v>Lesiones o enfermedades con incapacidad laboral temporal; pérdidas económicas leves.</v>
      </c>
      <c r="Y32" s="207" t="s">
        <v>79</v>
      </c>
      <c r="Z32" s="207" t="s">
        <v>1156</v>
      </c>
      <c r="AA32" s="207" t="s">
        <v>1156</v>
      </c>
      <c r="AB32" s="207" t="s">
        <v>1156</v>
      </c>
      <c r="AC32" s="207" t="s">
        <v>1164</v>
      </c>
      <c r="AD32" s="207" t="s">
        <v>1156</v>
      </c>
    </row>
    <row r="33" spans="1:30" ht="176.25" customHeight="1">
      <c r="A33" s="207" t="s">
        <v>613</v>
      </c>
      <c r="B33" s="207" t="s">
        <v>771</v>
      </c>
      <c r="C33" s="207" t="s">
        <v>704</v>
      </c>
      <c r="D33" s="207" t="s">
        <v>645</v>
      </c>
      <c r="E33" s="207" t="s">
        <v>852</v>
      </c>
      <c r="F33" s="208">
        <v>1</v>
      </c>
      <c r="G33" s="207" t="s">
        <v>1459</v>
      </c>
      <c r="H33" s="207" t="s">
        <v>1453</v>
      </c>
      <c r="I33" s="208" t="s">
        <v>88</v>
      </c>
      <c r="J33" s="207" t="s">
        <v>1044</v>
      </c>
      <c r="K33" s="207" t="s">
        <v>1117</v>
      </c>
      <c r="L33" s="207" t="s">
        <v>1117</v>
      </c>
      <c r="M33" s="211" t="s">
        <v>1595</v>
      </c>
      <c r="N33" s="208">
        <v>2</v>
      </c>
      <c r="O33" s="208">
        <v>3</v>
      </c>
      <c r="P33" s="208">
        <f t="shared" si="7"/>
        <v>6</v>
      </c>
      <c r="Q33" s="207" t="str">
        <f t="shared" si="8"/>
        <v>Medio</v>
      </c>
      <c r="R33" s="208">
        <v>25</v>
      </c>
      <c r="S33" s="208">
        <f t="shared" si="9"/>
        <v>150</v>
      </c>
      <c r="T33" s="209" t="str">
        <f t="shared" si="10"/>
        <v>II</v>
      </c>
      <c r="U33" s="164" t="str">
        <f t="shared" si="5"/>
        <v>Aceptable con Control Especifico</v>
      </c>
      <c r="V33" s="207"/>
      <c r="W33" s="222"/>
      <c r="X33" s="207" t="str">
        <f t="shared" si="6"/>
        <v>Lesiones o enfermedades con incapacidad laboral temporal; pérdidas económicas leves.</v>
      </c>
      <c r="Y33" s="207" t="s">
        <v>79</v>
      </c>
      <c r="Z33" s="207" t="s">
        <v>1156</v>
      </c>
      <c r="AA33" s="207" t="s">
        <v>1156</v>
      </c>
      <c r="AB33" s="207" t="s">
        <v>1156</v>
      </c>
      <c r="AC33" s="207" t="s">
        <v>1164</v>
      </c>
      <c r="AD33" s="207" t="s">
        <v>1156</v>
      </c>
    </row>
    <row r="34" spans="1:30" ht="176.25" customHeight="1">
      <c r="A34" s="207" t="s">
        <v>613</v>
      </c>
      <c r="B34" s="207" t="s">
        <v>771</v>
      </c>
      <c r="C34" s="207" t="s">
        <v>704</v>
      </c>
      <c r="D34" s="207" t="s">
        <v>645</v>
      </c>
      <c r="E34" s="207" t="s">
        <v>852</v>
      </c>
      <c r="F34" s="208">
        <v>1</v>
      </c>
      <c r="G34" s="207" t="s">
        <v>1460</v>
      </c>
      <c r="H34" s="207" t="s">
        <v>1526</v>
      </c>
      <c r="I34" s="208" t="s">
        <v>88</v>
      </c>
      <c r="J34" s="207" t="s">
        <v>1044</v>
      </c>
      <c r="K34" s="207" t="s">
        <v>1117</v>
      </c>
      <c r="L34" s="207" t="s">
        <v>1117</v>
      </c>
      <c r="M34" s="211" t="s">
        <v>1595</v>
      </c>
      <c r="N34" s="208">
        <v>2</v>
      </c>
      <c r="O34" s="208">
        <v>3</v>
      </c>
      <c r="P34" s="208">
        <f t="shared" si="7"/>
        <v>6</v>
      </c>
      <c r="Q34" s="207" t="str">
        <f t="shared" si="8"/>
        <v>Medio</v>
      </c>
      <c r="R34" s="208">
        <v>25</v>
      </c>
      <c r="S34" s="208">
        <f t="shared" si="9"/>
        <v>150</v>
      </c>
      <c r="T34" s="209" t="str">
        <f t="shared" si="10"/>
        <v>II</v>
      </c>
      <c r="U34" s="164" t="str">
        <f t="shared" si="5"/>
        <v>Aceptable con Control Especifico</v>
      </c>
      <c r="V34" s="207"/>
      <c r="W34" s="222"/>
      <c r="X34" s="207" t="str">
        <f t="shared" si="6"/>
        <v>Lesiones o enfermedades con incapacidad laboral temporal; pérdidas económicas leves.</v>
      </c>
      <c r="Y34" s="207" t="s">
        <v>79</v>
      </c>
      <c r="Z34" s="207" t="s">
        <v>1156</v>
      </c>
      <c r="AA34" s="207" t="s">
        <v>1156</v>
      </c>
      <c r="AB34" s="207" t="s">
        <v>1156</v>
      </c>
      <c r="AC34" s="207" t="s">
        <v>1164</v>
      </c>
      <c r="AD34" s="207" t="s">
        <v>1156</v>
      </c>
    </row>
    <row r="35" spans="1:30" ht="176.25" customHeight="1">
      <c r="A35" s="207" t="s">
        <v>613</v>
      </c>
      <c r="B35" s="207" t="s">
        <v>771</v>
      </c>
      <c r="C35" s="207" t="s">
        <v>704</v>
      </c>
      <c r="D35" s="207" t="s">
        <v>645</v>
      </c>
      <c r="E35" s="207" t="s">
        <v>852</v>
      </c>
      <c r="F35" s="208">
        <v>1</v>
      </c>
      <c r="G35" s="207" t="s">
        <v>1461</v>
      </c>
      <c r="H35" s="207" t="s">
        <v>1527</v>
      </c>
      <c r="I35" s="208" t="s">
        <v>88</v>
      </c>
      <c r="J35" s="207" t="s">
        <v>1044</v>
      </c>
      <c r="K35" s="207" t="s">
        <v>1117</v>
      </c>
      <c r="L35" s="207" t="s">
        <v>1117</v>
      </c>
      <c r="M35" s="211" t="s">
        <v>1595</v>
      </c>
      <c r="N35" s="208">
        <v>2</v>
      </c>
      <c r="O35" s="208">
        <v>3</v>
      </c>
      <c r="P35" s="208">
        <f t="shared" si="7"/>
        <v>6</v>
      </c>
      <c r="Q35" s="207" t="str">
        <f t="shared" si="8"/>
        <v>Medio</v>
      </c>
      <c r="R35" s="208">
        <v>25</v>
      </c>
      <c r="S35" s="208">
        <f t="shared" si="9"/>
        <v>150</v>
      </c>
      <c r="T35" s="209" t="str">
        <f t="shared" si="10"/>
        <v>II</v>
      </c>
      <c r="U35" s="164" t="str">
        <f t="shared" si="5"/>
        <v>Aceptable con Control Especifico</v>
      </c>
      <c r="V35" s="207"/>
      <c r="W35" s="222"/>
      <c r="X35" s="207" t="str">
        <f t="shared" si="6"/>
        <v>Lesiones o enfermedades con incapacidad laboral temporal; pérdidas económicas leves.</v>
      </c>
      <c r="Y35" s="207" t="s">
        <v>79</v>
      </c>
      <c r="Z35" s="207" t="s">
        <v>1156</v>
      </c>
      <c r="AA35" s="207" t="s">
        <v>1156</v>
      </c>
      <c r="AB35" s="207" t="s">
        <v>1156</v>
      </c>
      <c r="AC35" s="207" t="s">
        <v>1164</v>
      </c>
      <c r="AD35" s="207" t="s">
        <v>1156</v>
      </c>
    </row>
    <row r="36" spans="1:30" ht="176.25" customHeight="1">
      <c r="A36" s="207" t="s">
        <v>613</v>
      </c>
      <c r="B36" s="207" t="s">
        <v>771</v>
      </c>
      <c r="C36" s="207" t="s">
        <v>704</v>
      </c>
      <c r="D36" s="207" t="s">
        <v>645</v>
      </c>
      <c r="E36" s="207" t="s">
        <v>852</v>
      </c>
      <c r="F36" s="208">
        <v>1</v>
      </c>
      <c r="G36" s="207" t="s">
        <v>1462</v>
      </c>
      <c r="H36" s="207" t="s">
        <v>1528</v>
      </c>
      <c r="I36" s="208" t="s">
        <v>88</v>
      </c>
      <c r="J36" s="207" t="s">
        <v>1044</v>
      </c>
      <c r="K36" s="207" t="s">
        <v>1117</v>
      </c>
      <c r="L36" s="207" t="s">
        <v>1117</v>
      </c>
      <c r="M36" s="211" t="s">
        <v>1595</v>
      </c>
      <c r="N36" s="208">
        <v>2</v>
      </c>
      <c r="O36" s="208">
        <v>3</v>
      </c>
      <c r="P36" s="208">
        <f t="shared" si="7"/>
        <v>6</v>
      </c>
      <c r="Q36" s="207" t="str">
        <f t="shared" si="8"/>
        <v>Medio</v>
      </c>
      <c r="R36" s="208">
        <v>25</v>
      </c>
      <c r="S36" s="208">
        <f t="shared" si="9"/>
        <v>150</v>
      </c>
      <c r="T36" s="209" t="str">
        <f t="shared" si="10"/>
        <v>II</v>
      </c>
      <c r="U36" s="164" t="str">
        <f t="shared" si="5"/>
        <v>Aceptable con Control Especifico</v>
      </c>
      <c r="V36" s="207"/>
      <c r="W36" s="222"/>
      <c r="X36" s="207" t="str">
        <f t="shared" si="6"/>
        <v>Lesiones o enfermedades con incapacidad laboral temporal; pérdidas económicas leves.</v>
      </c>
      <c r="Y36" s="207" t="s">
        <v>79</v>
      </c>
      <c r="Z36" s="207" t="s">
        <v>1156</v>
      </c>
      <c r="AA36" s="207" t="s">
        <v>1156</v>
      </c>
      <c r="AB36" s="207" t="s">
        <v>1156</v>
      </c>
      <c r="AC36" s="207" t="s">
        <v>1164</v>
      </c>
      <c r="AD36" s="207" t="s">
        <v>1156</v>
      </c>
    </row>
    <row r="37" spans="1:30" ht="176.25" customHeight="1">
      <c r="A37" s="207" t="s">
        <v>613</v>
      </c>
      <c r="B37" s="207" t="s">
        <v>771</v>
      </c>
      <c r="C37" s="207" t="s">
        <v>704</v>
      </c>
      <c r="D37" s="207" t="s">
        <v>645</v>
      </c>
      <c r="E37" s="207" t="s">
        <v>852</v>
      </c>
      <c r="F37" s="208">
        <v>1</v>
      </c>
      <c r="G37" s="207" t="s">
        <v>1463</v>
      </c>
      <c r="H37" s="207" t="s">
        <v>1529</v>
      </c>
      <c r="I37" s="208" t="s">
        <v>88</v>
      </c>
      <c r="J37" s="207" t="s">
        <v>1044</v>
      </c>
      <c r="K37" s="207" t="s">
        <v>1117</v>
      </c>
      <c r="L37" s="207" t="s">
        <v>1117</v>
      </c>
      <c r="M37" s="211" t="s">
        <v>1595</v>
      </c>
      <c r="N37" s="208">
        <v>2</v>
      </c>
      <c r="O37" s="208">
        <v>3</v>
      </c>
      <c r="P37" s="208">
        <f t="shared" si="7"/>
        <v>6</v>
      </c>
      <c r="Q37" s="207" t="str">
        <f t="shared" si="8"/>
        <v>Medio</v>
      </c>
      <c r="R37" s="208">
        <v>25</v>
      </c>
      <c r="S37" s="208">
        <f t="shared" si="9"/>
        <v>150</v>
      </c>
      <c r="T37" s="209" t="str">
        <f t="shared" si="10"/>
        <v>II</v>
      </c>
      <c r="U37" s="164" t="str">
        <f t="shared" si="5"/>
        <v>Aceptable con Control Especifico</v>
      </c>
      <c r="V37" s="207"/>
      <c r="W37" s="222"/>
      <c r="X37" s="207" t="str">
        <f t="shared" si="6"/>
        <v>Lesiones o enfermedades con incapacidad laboral temporal; pérdidas económicas leves.</v>
      </c>
      <c r="Y37" s="207" t="s">
        <v>79</v>
      </c>
      <c r="Z37" s="207" t="s">
        <v>1156</v>
      </c>
      <c r="AA37" s="207" t="s">
        <v>1156</v>
      </c>
      <c r="AB37" s="207" t="s">
        <v>1156</v>
      </c>
      <c r="AC37" s="207" t="s">
        <v>1164</v>
      </c>
      <c r="AD37" s="207" t="s">
        <v>1156</v>
      </c>
    </row>
    <row r="38" spans="1:30" ht="176.25" customHeight="1">
      <c r="A38" s="207" t="s">
        <v>613</v>
      </c>
      <c r="B38" s="207" t="s">
        <v>771</v>
      </c>
      <c r="C38" s="207" t="s">
        <v>704</v>
      </c>
      <c r="D38" s="207" t="s">
        <v>645</v>
      </c>
      <c r="E38" s="207" t="s">
        <v>852</v>
      </c>
      <c r="F38" s="208">
        <v>1</v>
      </c>
      <c r="G38" s="207" t="s">
        <v>1464</v>
      </c>
      <c r="H38" s="207" t="s">
        <v>1482</v>
      </c>
      <c r="I38" s="208" t="s">
        <v>88</v>
      </c>
      <c r="J38" s="207" t="s">
        <v>1074</v>
      </c>
      <c r="K38" s="207" t="s">
        <v>1117</v>
      </c>
      <c r="L38" s="207" t="s">
        <v>1117</v>
      </c>
      <c r="M38" s="211" t="s">
        <v>1595</v>
      </c>
      <c r="N38" s="208">
        <v>2</v>
      </c>
      <c r="O38" s="208">
        <v>1</v>
      </c>
      <c r="P38" s="208">
        <f t="shared" si="7"/>
        <v>2</v>
      </c>
      <c r="Q38" s="207" t="str">
        <f t="shared" si="8"/>
        <v>Bajo</v>
      </c>
      <c r="R38" s="208">
        <v>60</v>
      </c>
      <c r="S38" s="208">
        <f t="shared" si="9"/>
        <v>120</v>
      </c>
      <c r="T38" s="209" t="str">
        <f t="shared" si="10"/>
        <v>III</v>
      </c>
      <c r="U38" s="164" t="str">
        <f t="shared" si="5"/>
        <v>Mejorable</v>
      </c>
      <c r="V38" s="207"/>
      <c r="W38" s="222"/>
      <c r="X38" s="207" t="str">
        <f t="shared" si="6"/>
        <v>Lesiones o enfermedades graves irreparables (Incapacidad permanente parcial o invalidez); pérdidas económicas altas.</v>
      </c>
      <c r="Y38" s="207" t="s">
        <v>79</v>
      </c>
      <c r="Z38" s="207" t="s">
        <v>1156</v>
      </c>
      <c r="AA38" s="207" t="s">
        <v>1156</v>
      </c>
      <c r="AB38" s="207" t="s">
        <v>1156</v>
      </c>
      <c r="AC38" s="207" t="s">
        <v>1165</v>
      </c>
      <c r="AD38" s="207" t="s">
        <v>1156</v>
      </c>
    </row>
    <row r="39" spans="1:30" ht="176.25" customHeight="1">
      <c r="A39" s="207" t="s">
        <v>613</v>
      </c>
      <c r="B39" s="207" t="s">
        <v>771</v>
      </c>
      <c r="C39" s="207" t="s">
        <v>704</v>
      </c>
      <c r="D39" s="207" t="s">
        <v>645</v>
      </c>
      <c r="E39" s="207" t="s">
        <v>852</v>
      </c>
      <c r="F39" s="208">
        <v>1</v>
      </c>
      <c r="G39" s="207" t="s">
        <v>1465</v>
      </c>
      <c r="H39" s="207" t="s">
        <v>1483</v>
      </c>
      <c r="I39" s="208" t="s">
        <v>88</v>
      </c>
      <c r="J39" s="207" t="s">
        <v>1074</v>
      </c>
      <c r="K39" s="207" t="s">
        <v>1117</v>
      </c>
      <c r="L39" s="207" t="s">
        <v>1117</v>
      </c>
      <c r="M39" s="211" t="s">
        <v>1595</v>
      </c>
      <c r="N39" s="208">
        <v>2</v>
      </c>
      <c r="O39" s="208">
        <v>1</v>
      </c>
      <c r="P39" s="208">
        <f t="shared" si="7"/>
        <v>2</v>
      </c>
      <c r="Q39" s="207" t="str">
        <f t="shared" si="8"/>
        <v>Bajo</v>
      </c>
      <c r="R39" s="208">
        <v>60</v>
      </c>
      <c r="S39" s="208">
        <f t="shared" si="9"/>
        <v>120</v>
      </c>
      <c r="T39" s="209" t="str">
        <f t="shared" si="10"/>
        <v>III</v>
      </c>
      <c r="U39" s="164" t="str">
        <f t="shared" si="5"/>
        <v>Mejorable</v>
      </c>
      <c r="V39" s="207"/>
      <c r="W39" s="222"/>
      <c r="X39" s="207" t="str">
        <f t="shared" si="6"/>
        <v>Lesiones o enfermedades graves irreparables (Incapacidad permanente parcial o invalidez); pérdidas económicas altas.</v>
      </c>
      <c r="Y39" s="207" t="s">
        <v>79</v>
      </c>
      <c r="Z39" s="207" t="s">
        <v>1119</v>
      </c>
      <c r="AA39" s="207" t="s">
        <v>1119</v>
      </c>
      <c r="AB39" s="207" t="s">
        <v>1156</v>
      </c>
      <c r="AC39" s="207" t="s">
        <v>1166</v>
      </c>
      <c r="AD39" s="207" t="s">
        <v>1156</v>
      </c>
    </row>
    <row r="40" spans="1:30" ht="176.25" customHeight="1">
      <c r="A40" s="207" t="s">
        <v>613</v>
      </c>
      <c r="B40" s="207" t="s">
        <v>771</v>
      </c>
      <c r="C40" s="207" t="s">
        <v>765</v>
      </c>
      <c r="D40" s="209" t="s">
        <v>772</v>
      </c>
      <c r="E40" s="207" t="s">
        <v>786</v>
      </c>
      <c r="F40" s="208">
        <v>1</v>
      </c>
      <c r="G40" s="209" t="s">
        <v>1396</v>
      </c>
      <c r="H40" s="207" t="s">
        <v>1397</v>
      </c>
      <c r="I40" s="208" t="s">
        <v>89</v>
      </c>
      <c r="J40" s="207" t="s">
        <v>1398</v>
      </c>
      <c r="K40" s="207" t="s">
        <v>1399</v>
      </c>
      <c r="L40" s="207" t="s">
        <v>1400</v>
      </c>
      <c r="M40" s="207" t="s">
        <v>1401</v>
      </c>
      <c r="N40" s="163">
        <v>2</v>
      </c>
      <c r="O40" s="163">
        <v>3</v>
      </c>
      <c r="P40" s="163">
        <f>N40*O40</f>
        <v>6</v>
      </c>
      <c r="Q40" s="164" t="str">
        <f>IF(AND(P40&gt;=0,P40&lt;=4),"Bajo",IF(AND(P40&gt;=6,P40&lt;=8),"Medio",IF(AND(P40&gt;=10,P40&lt;=20),"Alto",IF(AND(P40&gt;=24,P40&lt;=40),"Muy alto","ERROR"))))</f>
        <v>Medio</v>
      </c>
      <c r="R40" s="163">
        <v>10</v>
      </c>
      <c r="S40" s="163">
        <f>P40*R40</f>
        <v>60</v>
      </c>
      <c r="T40" s="165" t="str">
        <f>IF(AND(S40&gt;=600,S40&lt;=4000),"I",IF(AND(S40&gt;=150,S40&lt;=500),"II",IF(AND(S40&gt;=40,S40&lt;=120),"III",IF(AND(S40&gt;=0,S40&lt;=39),"IV","ERROR"))))</f>
        <v>III</v>
      </c>
      <c r="U40" s="164" t="str">
        <f t="shared" si="5"/>
        <v>Mejorable</v>
      </c>
      <c r="V40" s="207"/>
      <c r="W40" s="222"/>
      <c r="X40" s="207" t="s">
        <v>1402</v>
      </c>
      <c r="Y40" s="207" t="s">
        <v>79</v>
      </c>
      <c r="Z40" s="164" t="s">
        <v>1119</v>
      </c>
      <c r="AA40" s="164" t="s">
        <v>1119</v>
      </c>
      <c r="AB40" s="164" t="s">
        <v>1156</v>
      </c>
      <c r="AC40" s="207" t="s">
        <v>1561</v>
      </c>
      <c r="AD40" s="207" t="s">
        <v>1404</v>
      </c>
    </row>
    <row r="41" spans="1:30" ht="176.25" customHeight="1">
      <c r="A41" s="207" t="s">
        <v>613</v>
      </c>
      <c r="B41" s="207" t="s">
        <v>771</v>
      </c>
      <c r="C41" s="207" t="s">
        <v>765</v>
      </c>
      <c r="D41" s="209" t="s">
        <v>772</v>
      </c>
      <c r="E41" s="207" t="s">
        <v>1440</v>
      </c>
      <c r="F41" s="208">
        <v>1</v>
      </c>
      <c r="G41" s="209" t="s">
        <v>1003</v>
      </c>
      <c r="H41" s="207" t="s">
        <v>1004</v>
      </c>
      <c r="I41" s="208" t="s">
        <v>89</v>
      </c>
      <c r="J41" s="207" t="s">
        <v>1327</v>
      </c>
      <c r="K41" s="207" t="s">
        <v>1156</v>
      </c>
      <c r="L41" s="207" t="s">
        <v>1156</v>
      </c>
      <c r="M41" s="164" t="s">
        <v>1329</v>
      </c>
      <c r="N41" s="163">
        <v>2</v>
      </c>
      <c r="O41" s="163">
        <v>2</v>
      </c>
      <c r="P41" s="163">
        <f>+N41*O41</f>
        <v>4</v>
      </c>
      <c r="Q41" s="164" t="str">
        <f>IF(AND(P41&gt;=0,P41&lt;=4),"Bajo",IF(AND(P41&gt;=6,P41&lt;=8),"Medio",IF(AND(P41&gt;=10,P41&lt;=20),"Alto",IF(AND(P41&gt;=24,P41&lt;=40),"Muy alto"))))</f>
        <v>Bajo</v>
      </c>
      <c r="R41" s="163">
        <v>25</v>
      </c>
      <c r="S41" s="163">
        <f>+P41*R41</f>
        <v>100</v>
      </c>
      <c r="T41" s="165" t="str">
        <f>IF(AND(S41&gt;=600,S41&lt;=4000),"I",IF(AND(S41&gt;=150,S41&lt;=500),"II",IF(AND(S41&gt;=40,S41&lt;=120),"III",IF(AND(S41&gt;=0,S41&lt;=39),"IV"))))</f>
        <v>III</v>
      </c>
      <c r="U41" s="164" t="str">
        <f t="shared" si="5"/>
        <v>Mejorable</v>
      </c>
      <c r="V41" s="207"/>
      <c r="W41" s="222"/>
      <c r="X41" s="207" t="str">
        <f>IF(R41=100,"Posible muerte, situación crítica o catastrófica; pérdidas económicas muy altas.",IF(R41=60,"Lesiones o enfermedades graves irreparables (Incapacidad permanente parcial o invalidez); pérdidas económicas altas.",IF(R41=25,"Lesiones o enfermedades con incapacidad laboral temporal; pérdidas económicas leves.",IF(R41=10,"Lesiones o enfermedades que no requieren incapacidad; pérdidas económicas mínimas."))))</f>
        <v>Lesiones o enfermedades con incapacidad laboral temporal; pérdidas económicas leves.</v>
      </c>
      <c r="Y41" s="207" t="s">
        <v>79</v>
      </c>
      <c r="Z41" s="207" t="s">
        <v>1119</v>
      </c>
      <c r="AA41" s="207" t="s">
        <v>1119</v>
      </c>
      <c r="AB41" s="207" t="s">
        <v>1326</v>
      </c>
      <c r="AC41" s="207" t="s">
        <v>1328</v>
      </c>
      <c r="AD41" s="207" t="s">
        <v>1201</v>
      </c>
    </row>
    <row r="42" spans="1:30" s="71" customFormat="1" ht="176.25" customHeight="1">
      <c r="A42" s="207" t="s">
        <v>613</v>
      </c>
      <c r="B42" s="207" t="s">
        <v>771</v>
      </c>
      <c r="C42" s="207" t="s">
        <v>765</v>
      </c>
      <c r="D42" s="209" t="s">
        <v>772</v>
      </c>
      <c r="E42" s="207" t="s">
        <v>1440</v>
      </c>
      <c r="F42" s="208">
        <v>1</v>
      </c>
      <c r="G42" s="209" t="s">
        <v>1014</v>
      </c>
      <c r="H42" s="207" t="s">
        <v>777</v>
      </c>
      <c r="I42" s="208" t="s">
        <v>89</v>
      </c>
      <c r="J42" s="164" t="s">
        <v>591</v>
      </c>
      <c r="K42" s="207" t="s">
        <v>1016</v>
      </c>
      <c r="L42" s="207" t="s">
        <v>1156</v>
      </c>
      <c r="M42" s="164" t="s">
        <v>1015</v>
      </c>
      <c r="N42" s="163">
        <v>6</v>
      </c>
      <c r="O42" s="163">
        <v>3</v>
      </c>
      <c r="P42" s="163">
        <f>+N42*O42</f>
        <v>18</v>
      </c>
      <c r="Q42" s="164" t="str">
        <f>IF(AND(P42&gt;=0,P42&lt;=4),"Bajo",IF(AND(P42&gt;=6,P42&lt;=8),"Medio",IF(AND(P42&gt;=10,P42&lt;=20),"Alto",IF(AND(P42&gt;=24,P42&lt;=40),"Muy alto"))))</f>
        <v>Alto</v>
      </c>
      <c r="R42" s="163">
        <v>25</v>
      </c>
      <c r="S42" s="163">
        <f>+P42*R42</f>
        <v>450</v>
      </c>
      <c r="T42" s="165" t="str">
        <f>IF(AND(S42&gt;=600,S42&lt;=4000),"I",IF(AND(S42&gt;=150,S42&lt;=500),"II",IF(AND(S42&gt;=40,S42&lt;=120),"III",IF(AND(S42&gt;=0,S42&lt;=39),"IV"))))</f>
        <v>II</v>
      </c>
      <c r="U42" s="164" t="str">
        <f t="shared" si="5"/>
        <v>Aceptable con Control Especifico</v>
      </c>
      <c r="V42" s="207"/>
      <c r="W42" s="229"/>
      <c r="X42" s="207" t="str">
        <f>IF(R42=100,"Posible muerte, situación crítica o catastrófica; pérdidas económicas muy altas.",IF(R42=60,"Lesiones o enfermedades graves irreparables (Incapacidad permanente parcial o invalidez); pérdidas económicas altas.",IF(R42=25,"Lesiones o enfermedades con incapacidad laboral temporal; pérdidas económicas leves.",IF(R42=10,"Lesiones o enfermedades que no requieren incapacidad; pérdidas económicas mínimas."))))</f>
        <v>Lesiones o enfermedades con incapacidad laboral temporal; pérdidas económicas leves.</v>
      </c>
      <c r="Y42" s="207" t="s">
        <v>79</v>
      </c>
      <c r="Z42" s="207" t="s">
        <v>1119</v>
      </c>
      <c r="AA42" s="207" t="s">
        <v>1119</v>
      </c>
      <c r="AB42" s="207" t="s">
        <v>1334</v>
      </c>
      <c r="AC42" s="207" t="s">
        <v>1330</v>
      </c>
      <c r="AD42" s="207" t="s">
        <v>1201</v>
      </c>
    </row>
    <row r="43" spans="1:30" s="71" customFormat="1" ht="176.25" customHeight="1">
      <c r="A43" s="207" t="s">
        <v>613</v>
      </c>
      <c r="B43" s="207" t="s">
        <v>771</v>
      </c>
      <c r="C43" s="207" t="s">
        <v>765</v>
      </c>
      <c r="D43" s="209" t="s">
        <v>772</v>
      </c>
      <c r="E43" s="207" t="s">
        <v>1440</v>
      </c>
      <c r="F43" s="208">
        <v>1</v>
      </c>
      <c r="G43" s="209" t="s">
        <v>1014</v>
      </c>
      <c r="H43" s="207" t="s">
        <v>1571</v>
      </c>
      <c r="I43" s="208" t="s">
        <v>89</v>
      </c>
      <c r="J43" s="207" t="s">
        <v>1572</v>
      </c>
      <c r="K43" s="207" t="s">
        <v>1016</v>
      </c>
      <c r="L43" s="207" t="s">
        <v>1156</v>
      </c>
      <c r="M43" s="164" t="s">
        <v>1015</v>
      </c>
      <c r="N43" s="163">
        <v>6</v>
      </c>
      <c r="O43" s="163">
        <v>3</v>
      </c>
      <c r="P43" s="163">
        <f>+N43*O43</f>
        <v>18</v>
      </c>
      <c r="Q43" s="164" t="str">
        <f>IF(AND(P43&gt;=0,P43&lt;=4),"Bajo",IF(AND(P43&gt;=6,P43&lt;=8),"Medio",IF(AND(P43&gt;=10,P43&lt;=20),"Alto",IF(AND(P43&gt;=24,P43&lt;=40),"Muy alto"))))</f>
        <v>Alto</v>
      </c>
      <c r="R43" s="163">
        <v>25</v>
      </c>
      <c r="S43" s="163">
        <f>+P43*R43</f>
        <v>450</v>
      </c>
      <c r="T43" s="165" t="str">
        <f>IF(AND(S43&gt;=600,S43&lt;=4000),"I",IF(AND(S43&gt;=150,S43&lt;=500),"II",IF(AND(S43&gt;=40,S43&lt;=120),"III",IF(AND(S43&gt;=0,S43&lt;=39),"IV"))))</f>
        <v>II</v>
      </c>
      <c r="U43" s="164" t="str">
        <f t="shared" si="5"/>
        <v>Aceptable con Control Especifico</v>
      </c>
      <c r="V43" s="207"/>
      <c r="W43" s="229"/>
      <c r="X43" s="207" t="str">
        <f>IF(R43=100,"Posible muerte, situación crítica o catastrófica; pérdidas económicas muy altas.",IF(R43=60,"Lesiones o enfermedades graves irreparables (Incapacidad permanente parcial o invalidez); pérdidas económicas altas.",IF(R43=25,"Lesiones o enfermedades con incapacidad laboral temporal; pérdidas económicas leves.",IF(R43=10,"Lesiones o enfermedades que no requieren incapacidad; pérdidas económicas mínimas."))))</f>
        <v>Lesiones o enfermedades con incapacidad laboral temporal; pérdidas económicas leves.</v>
      </c>
      <c r="Y43" s="207" t="s">
        <v>79</v>
      </c>
      <c r="Z43" s="207" t="s">
        <v>1119</v>
      </c>
      <c r="AA43" s="207" t="s">
        <v>1119</v>
      </c>
      <c r="AB43" s="207" t="s">
        <v>1334</v>
      </c>
      <c r="AC43" s="207" t="s">
        <v>1330</v>
      </c>
      <c r="AD43" s="207" t="s">
        <v>1201</v>
      </c>
    </row>
    <row r="44" spans="1:30" s="71" customFormat="1" ht="176.25" customHeight="1">
      <c r="A44" s="207" t="s">
        <v>613</v>
      </c>
      <c r="B44" s="207" t="s">
        <v>771</v>
      </c>
      <c r="C44" s="207" t="s">
        <v>765</v>
      </c>
      <c r="D44" s="209" t="s">
        <v>772</v>
      </c>
      <c r="E44" s="207" t="s">
        <v>1440</v>
      </c>
      <c r="F44" s="208">
        <v>1</v>
      </c>
      <c r="G44" s="214" t="s">
        <v>1542</v>
      </c>
      <c r="H44" s="164" t="s">
        <v>1531</v>
      </c>
      <c r="I44" s="163" t="s">
        <v>89</v>
      </c>
      <c r="J44" s="164" t="s">
        <v>1530</v>
      </c>
      <c r="K44" s="164" t="s">
        <v>1192</v>
      </c>
      <c r="L44" s="164" t="s">
        <v>1193</v>
      </c>
      <c r="M44" s="164" t="s">
        <v>690</v>
      </c>
      <c r="N44" s="163">
        <v>6</v>
      </c>
      <c r="O44" s="163">
        <v>1</v>
      </c>
      <c r="P44" s="163">
        <f>N44*O44</f>
        <v>6</v>
      </c>
      <c r="Q44" s="164" t="str">
        <f>IF(AND(P44&gt;=0,P44&lt;=4),"Bajo",IF(AND(P44&gt;=6,P44&lt;=8),"Medio",IF(AND(P44&gt;=10,P44&lt;=20),"Alto",IF(AND(P44&gt;=24,P44&lt;=40),"Muy alto"))))</f>
        <v>Medio</v>
      </c>
      <c r="R44" s="163">
        <v>60</v>
      </c>
      <c r="S44" s="163">
        <f>P44*R44</f>
        <v>360</v>
      </c>
      <c r="T44" s="165" t="str">
        <f>IF(AND(S44&gt;=600,S44&lt;=4000),"I",IF(AND(S44&gt;=150,S44&lt;=500),"II",IF(AND(S44&gt;=40,S44&lt;=120),"III",IF(AND(S44&gt;=0,S44&lt;=39),"IV"))))</f>
        <v>II</v>
      </c>
      <c r="U44" s="164" t="str">
        <f t="shared" si="5"/>
        <v>Aceptable con Control Especifico</v>
      </c>
      <c r="V44" s="164">
        <v>58</v>
      </c>
      <c r="W44" s="229"/>
      <c r="X44" s="164" t="str">
        <f>IF(R44=100,"Posible muerte, situación crítica o catastrófica; pérdidas económicas muy altas.",IF(R44=60,"Lesiones o enfermedades graves irreparables (Incapacidad permanente parcial o invalidez); pérdidas económicas altas.",IF(R44=25,"Lesiones o enfermedades con incapacidad laboral temporal; pérdidas económicas leves.",IF(R44=10,"Lesiones o enfermedades que no requieren incapacidad; pérdidas económicas mínimas.","ERROR"))))</f>
        <v>Lesiones o enfermedades graves irreparables (Incapacidad permanente parcial o invalidez); pérdidas económicas altas.</v>
      </c>
      <c r="Y44" s="164" t="s">
        <v>79</v>
      </c>
      <c r="Z44" s="164" t="s">
        <v>1119</v>
      </c>
      <c r="AA44" s="164" t="s">
        <v>1119</v>
      </c>
      <c r="AB44" s="164" t="s">
        <v>1532</v>
      </c>
      <c r="AC44" s="164" t="s">
        <v>1533</v>
      </c>
      <c r="AD44" s="164" t="s">
        <v>1156</v>
      </c>
    </row>
    <row r="45" spans="1:30" ht="176.25" customHeight="1">
      <c r="A45" s="207" t="s">
        <v>613</v>
      </c>
      <c r="B45" s="207" t="s">
        <v>771</v>
      </c>
      <c r="C45" s="207" t="s">
        <v>765</v>
      </c>
      <c r="D45" s="209" t="s">
        <v>772</v>
      </c>
      <c r="E45" s="207" t="s">
        <v>1440</v>
      </c>
      <c r="F45" s="208">
        <v>1</v>
      </c>
      <c r="G45" s="209" t="s">
        <v>733</v>
      </c>
      <c r="H45" s="207" t="s">
        <v>741</v>
      </c>
      <c r="I45" s="208" t="s">
        <v>89</v>
      </c>
      <c r="J45" s="207" t="s">
        <v>748</v>
      </c>
      <c r="K45" s="207" t="s">
        <v>751</v>
      </c>
      <c r="L45" s="207" t="s">
        <v>750</v>
      </c>
      <c r="M45" s="164" t="s">
        <v>749</v>
      </c>
      <c r="N45" s="163">
        <v>2</v>
      </c>
      <c r="O45" s="163">
        <v>4</v>
      </c>
      <c r="P45" s="163">
        <v>8</v>
      </c>
      <c r="Q45" s="164" t="s">
        <v>63</v>
      </c>
      <c r="R45" s="163">
        <v>25</v>
      </c>
      <c r="S45" s="163">
        <v>200</v>
      </c>
      <c r="T45" s="165" t="s">
        <v>1172</v>
      </c>
      <c r="U45" s="164" t="str">
        <f t="shared" si="5"/>
        <v>Aceptable con Control Especifico</v>
      </c>
      <c r="V45" s="207"/>
      <c r="W45" s="222"/>
      <c r="X45" s="207" t="s">
        <v>1436</v>
      </c>
      <c r="Y45" s="207" t="s">
        <v>79</v>
      </c>
      <c r="Z45" s="207" t="s">
        <v>1156</v>
      </c>
      <c r="AA45" s="207" t="s">
        <v>1156</v>
      </c>
      <c r="AB45" s="207" t="s">
        <v>1156</v>
      </c>
      <c r="AC45" s="207" t="s">
        <v>1205</v>
      </c>
      <c r="AD45" s="207" t="s">
        <v>1201</v>
      </c>
    </row>
    <row r="46" spans="1:30" ht="176.25" customHeight="1">
      <c r="A46" s="207" t="s">
        <v>613</v>
      </c>
      <c r="B46" s="207" t="s">
        <v>771</v>
      </c>
      <c r="C46" s="207" t="s">
        <v>765</v>
      </c>
      <c r="D46" s="209" t="s">
        <v>772</v>
      </c>
      <c r="E46" s="207" t="s">
        <v>1440</v>
      </c>
      <c r="F46" s="208">
        <v>1</v>
      </c>
      <c r="G46" s="209" t="s">
        <v>734</v>
      </c>
      <c r="H46" s="207" t="s">
        <v>744</v>
      </c>
      <c r="I46" s="208" t="s">
        <v>89</v>
      </c>
      <c r="J46" s="207" t="s">
        <v>748</v>
      </c>
      <c r="K46" s="207" t="s">
        <v>751</v>
      </c>
      <c r="L46" s="207" t="s">
        <v>750</v>
      </c>
      <c r="M46" s="164" t="s">
        <v>749</v>
      </c>
      <c r="N46" s="163">
        <v>2</v>
      </c>
      <c r="O46" s="163">
        <v>4</v>
      </c>
      <c r="P46" s="163">
        <v>8</v>
      </c>
      <c r="Q46" s="164" t="s">
        <v>63</v>
      </c>
      <c r="R46" s="163">
        <v>25</v>
      </c>
      <c r="S46" s="163">
        <v>200</v>
      </c>
      <c r="T46" s="165" t="s">
        <v>1172</v>
      </c>
      <c r="U46" s="164" t="str">
        <f t="shared" si="5"/>
        <v>Aceptable con Control Especifico</v>
      </c>
      <c r="V46" s="207"/>
      <c r="W46" s="222"/>
      <c r="X46" s="207" t="s">
        <v>1436</v>
      </c>
      <c r="Y46" s="207" t="s">
        <v>79</v>
      </c>
      <c r="Z46" s="207" t="s">
        <v>1156</v>
      </c>
      <c r="AA46" s="207" t="s">
        <v>1156</v>
      </c>
      <c r="AB46" s="207" t="s">
        <v>1156</v>
      </c>
      <c r="AC46" s="207" t="s">
        <v>1205</v>
      </c>
      <c r="AD46" s="207" t="s">
        <v>1201</v>
      </c>
    </row>
    <row r="47" spans="1:30" ht="176.25" customHeight="1">
      <c r="A47" s="207" t="s">
        <v>613</v>
      </c>
      <c r="B47" s="207" t="s">
        <v>771</v>
      </c>
      <c r="C47" s="207" t="s">
        <v>765</v>
      </c>
      <c r="D47" s="209" t="s">
        <v>772</v>
      </c>
      <c r="E47" s="207" t="s">
        <v>1440</v>
      </c>
      <c r="F47" s="208">
        <v>1</v>
      </c>
      <c r="G47" s="209" t="s">
        <v>736</v>
      </c>
      <c r="H47" s="207" t="s">
        <v>741</v>
      </c>
      <c r="I47" s="208" t="s">
        <v>89</v>
      </c>
      <c r="J47" s="207" t="s">
        <v>748</v>
      </c>
      <c r="K47" s="207" t="s">
        <v>751</v>
      </c>
      <c r="L47" s="207" t="s">
        <v>750</v>
      </c>
      <c r="M47" s="164" t="s">
        <v>749</v>
      </c>
      <c r="N47" s="163">
        <v>2</v>
      </c>
      <c r="O47" s="163">
        <v>4</v>
      </c>
      <c r="P47" s="163">
        <v>8</v>
      </c>
      <c r="Q47" s="164" t="s">
        <v>63</v>
      </c>
      <c r="R47" s="163">
        <v>25</v>
      </c>
      <c r="S47" s="163">
        <v>200</v>
      </c>
      <c r="T47" s="165" t="s">
        <v>1172</v>
      </c>
      <c r="U47" s="164" t="str">
        <f t="shared" si="5"/>
        <v>Aceptable con Control Especifico</v>
      </c>
      <c r="V47" s="207"/>
      <c r="W47" s="222"/>
      <c r="X47" s="207" t="s">
        <v>1436</v>
      </c>
      <c r="Y47" s="207" t="s">
        <v>79</v>
      </c>
      <c r="Z47" s="207" t="s">
        <v>1156</v>
      </c>
      <c r="AA47" s="207" t="s">
        <v>1156</v>
      </c>
      <c r="AB47" s="207" t="s">
        <v>1156</v>
      </c>
      <c r="AC47" s="207" t="s">
        <v>1205</v>
      </c>
      <c r="AD47" s="207" t="s">
        <v>1201</v>
      </c>
    </row>
    <row r="48" spans="1:30" ht="176.25" customHeight="1">
      <c r="A48" s="207" t="s">
        <v>613</v>
      </c>
      <c r="B48" s="207" t="s">
        <v>771</v>
      </c>
      <c r="C48" s="207" t="s">
        <v>765</v>
      </c>
      <c r="D48" s="209" t="s">
        <v>772</v>
      </c>
      <c r="E48" s="207" t="s">
        <v>1440</v>
      </c>
      <c r="F48" s="208">
        <v>1</v>
      </c>
      <c r="G48" s="209" t="s">
        <v>737</v>
      </c>
      <c r="H48" s="207" t="s">
        <v>746</v>
      </c>
      <c r="I48" s="208" t="s">
        <v>89</v>
      </c>
      <c r="J48" s="207" t="s">
        <v>748</v>
      </c>
      <c r="K48" s="207" t="s">
        <v>751</v>
      </c>
      <c r="L48" s="207" t="s">
        <v>750</v>
      </c>
      <c r="M48" s="164" t="s">
        <v>749</v>
      </c>
      <c r="N48" s="163">
        <v>2</v>
      </c>
      <c r="O48" s="163">
        <v>4</v>
      </c>
      <c r="P48" s="163">
        <v>8</v>
      </c>
      <c r="Q48" s="164" t="s">
        <v>63</v>
      </c>
      <c r="R48" s="163">
        <v>25</v>
      </c>
      <c r="S48" s="163">
        <v>200</v>
      </c>
      <c r="T48" s="165" t="s">
        <v>1172</v>
      </c>
      <c r="U48" s="164" t="str">
        <f t="shared" si="5"/>
        <v>Aceptable con Control Especifico</v>
      </c>
      <c r="V48" s="207"/>
      <c r="W48" s="222"/>
      <c r="X48" s="207" t="s">
        <v>1436</v>
      </c>
      <c r="Y48" s="207" t="s">
        <v>79</v>
      </c>
      <c r="Z48" s="207" t="s">
        <v>1156</v>
      </c>
      <c r="AA48" s="207" t="s">
        <v>1156</v>
      </c>
      <c r="AB48" s="207" t="s">
        <v>1156</v>
      </c>
      <c r="AC48" s="207" t="s">
        <v>1205</v>
      </c>
      <c r="AD48" s="207" t="s">
        <v>1201</v>
      </c>
    </row>
    <row r="49" spans="1:30" ht="176.25" customHeight="1">
      <c r="A49" s="207" t="s">
        <v>613</v>
      </c>
      <c r="B49" s="207" t="s">
        <v>771</v>
      </c>
      <c r="C49" s="207" t="s">
        <v>765</v>
      </c>
      <c r="D49" s="209" t="s">
        <v>772</v>
      </c>
      <c r="E49" s="207" t="s">
        <v>1440</v>
      </c>
      <c r="F49" s="208">
        <v>1</v>
      </c>
      <c r="G49" s="209" t="s">
        <v>738</v>
      </c>
      <c r="H49" s="207" t="s">
        <v>742</v>
      </c>
      <c r="I49" s="208" t="s">
        <v>89</v>
      </c>
      <c r="J49" s="207" t="s">
        <v>748</v>
      </c>
      <c r="K49" s="207" t="s">
        <v>751</v>
      </c>
      <c r="L49" s="207" t="s">
        <v>750</v>
      </c>
      <c r="M49" s="164" t="s">
        <v>749</v>
      </c>
      <c r="N49" s="163">
        <v>2</v>
      </c>
      <c r="O49" s="163">
        <v>3</v>
      </c>
      <c r="P49" s="163">
        <v>6</v>
      </c>
      <c r="Q49" s="164" t="s">
        <v>63</v>
      </c>
      <c r="R49" s="163">
        <v>25</v>
      </c>
      <c r="S49" s="163">
        <v>150</v>
      </c>
      <c r="T49" s="165" t="s">
        <v>1172</v>
      </c>
      <c r="U49" s="164" t="str">
        <f t="shared" si="5"/>
        <v>Aceptable con Control Especifico</v>
      </c>
      <c r="V49" s="207"/>
      <c r="W49" s="222"/>
      <c r="X49" s="207" t="s">
        <v>1436</v>
      </c>
      <c r="Y49" s="207" t="s">
        <v>79</v>
      </c>
      <c r="Z49" s="207" t="s">
        <v>1156</v>
      </c>
      <c r="AA49" s="207" t="s">
        <v>1156</v>
      </c>
      <c r="AB49" s="207" t="s">
        <v>1156</v>
      </c>
      <c r="AC49" s="207" t="s">
        <v>1205</v>
      </c>
      <c r="AD49" s="207" t="s">
        <v>1201</v>
      </c>
    </row>
    <row r="50" spans="1:30" ht="176.25" customHeight="1">
      <c r="A50" s="207" t="s">
        <v>613</v>
      </c>
      <c r="B50" s="207" t="s">
        <v>771</v>
      </c>
      <c r="C50" s="207" t="s">
        <v>765</v>
      </c>
      <c r="D50" s="209" t="s">
        <v>772</v>
      </c>
      <c r="E50" s="207" t="s">
        <v>1440</v>
      </c>
      <c r="F50" s="208">
        <v>1</v>
      </c>
      <c r="G50" s="209" t="s">
        <v>739</v>
      </c>
      <c r="H50" s="207" t="s">
        <v>743</v>
      </c>
      <c r="I50" s="208" t="s">
        <v>89</v>
      </c>
      <c r="J50" s="207" t="s">
        <v>748</v>
      </c>
      <c r="K50" s="207" t="s">
        <v>751</v>
      </c>
      <c r="L50" s="207" t="s">
        <v>750</v>
      </c>
      <c r="M50" s="164" t="s">
        <v>749</v>
      </c>
      <c r="N50" s="163">
        <v>2</v>
      </c>
      <c r="O50" s="163">
        <v>3</v>
      </c>
      <c r="P50" s="163">
        <v>6</v>
      </c>
      <c r="Q50" s="164" t="s">
        <v>63</v>
      </c>
      <c r="R50" s="163">
        <v>25</v>
      </c>
      <c r="S50" s="163">
        <v>150</v>
      </c>
      <c r="T50" s="165" t="s">
        <v>1172</v>
      </c>
      <c r="U50" s="164" t="str">
        <f t="shared" si="5"/>
        <v>Aceptable con Control Especifico</v>
      </c>
      <c r="V50" s="207"/>
      <c r="W50" s="222"/>
      <c r="X50" s="207" t="s">
        <v>1436</v>
      </c>
      <c r="Y50" s="207" t="s">
        <v>79</v>
      </c>
      <c r="Z50" s="207" t="s">
        <v>1156</v>
      </c>
      <c r="AA50" s="207" t="s">
        <v>1156</v>
      </c>
      <c r="AB50" s="207" t="s">
        <v>1156</v>
      </c>
      <c r="AC50" s="207" t="s">
        <v>1205</v>
      </c>
      <c r="AD50" s="207" t="s">
        <v>1201</v>
      </c>
    </row>
    <row r="51" spans="1:30" ht="176.25" customHeight="1">
      <c r="A51" s="207" t="s">
        <v>613</v>
      </c>
      <c r="B51" s="207" t="s">
        <v>771</v>
      </c>
      <c r="C51" s="207" t="s">
        <v>765</v>
      </c>
      <c r="D51" s="209" t="s">
        <v>772</v>
      </c>
      <c r="E51" s="207" t="s">
        <v>1440</v>
      </c>
      <c r="F51" s="208">
        <v>1</v>
      </c>
      <c r="G51" s="209" t="s">
        <v>740</v>
      </c>
      <c r="H51" s="207" t="s">
        <v>747</v>
      </c>
      <c r="I51" s="208" t="s">
        <v>89</v>
      </c>
      <c r="J51" s="207" t="s">
        <v>748</v>
      </c>
      <c r="K51" s="207" t="s">
        <v>751</v>
      </c>
      <c r="L51" s="207" t="s">
        <v>750</v>
      </c>
      <c r="M51" s="164" t="s">
        <v>749</v>
      </c>
      <c r="N51" s="163">
        <v>2</v>
      </c>
      <c r="O51" s="163">
        <v>2</v>
      </c>
      <c r="P51" s="163">
        <v>4</v>
      </c>
      <c r="Q51" s="164" t="s">
        <v>1437</v>
      </c>
      <c r="R51" s="163">
        <v>60</v>
      </c>
      <c r="S51" s="163">
        <v>240</v>
      </c>
      <c r="T51" s="165" t="s">
        <v>1172</v>
      </c>
      <c r="U51" s="164" t="str">
        <f t="shared" si="5"/>
        <v>Aceptable con Control Especifico</v>
      </c>
      <c r="V51" s="207"/>
      <c r="W51" s="222"/>
      <c r="X51" s="207" t="s">
        <v>1438</v>
      </c>
      <c r="Y51" s="207" t="s">
        <v>79</v>
      </c>
      <c r="Z51" s="207" t="s">
        <v>1156</v>
      </c>
      <c r="AA51" s="207" t="s">
        <v>1156</v>
      </c>
      <c r="AB51" s="207" t="s">
        <v>1156</v>
      </c>
      <c r="AC51" s="207" t="s">
        <v>1205</v>
      </c>
      <c r="AD51" s="207" t="s">
        <v>1201</v>
      </c>
    </row>
    <row r="52" spans="1:30" ht="176.25" customHeight="1">
      <c r="A52" s="207" t="s">
        <v>613</v>
      </c>
      <c r="B52" s="207" t="s">
        <v>771</v>
      </c>
      <c r="C52" s="207" t="s">
        <v>765</v>
      </c>
      <c r="D52" s="209" t="s">
        <v>772</v>
      </c>
      <c r="E52" s="207" t="s">
        <v>1440</v>
      </c>
      <c r="F52" s="208">
        <v>1</v>
      </c>
      <c r="G52" s="209" t="s">
        <v>1407</v>
      </c>
      <c r="H52" s="207" t="s">
        <v>1408</v>
      </c>
      <c r="I52" s="208" t="s">
        <v>89</v>
      </c>
      <c r="J52" s="207" t="s">
        <v>1409</v>
      </c>
      <c r="K52" s="207" t="s">
        <v>1156</v>
      </c>
      <c r="L52" s="207" t="s">
        <v>1410</v>
      </c>
      <c r="M52" s="207" t="s">
        <v>1147</v>
      </c>
      <c r="N52" s="163">
        <v>2</v>
      </c>
      <c r="O52" s="163">
        <v>4</v>
      </c>
      <c r="P52" s="163">
        <f>N52*O52</f>
        <v>8</v>
      </c>
      <c r="Q52" s="164" t="str">
        <f>IF(AND(P52&gt;=0,P52&lt;=4),"Bajo",IF(AND(P52&gt;=6,P52&lt;=8),"Medio",IF(AND(P52&gt;=10,P52&lt;=20),"Alto",IF(AND(P52&gt;=24,P52&lt;=40),"Muy alto"))))</f>
        <v>Medio</v>
      </c>
      <c r="R52" s="163">
        <v>10</v>
      </c>
      <c r="S52" s="163">
        <f>P52*R52</f>
        <v>80</v>
      </c>
      <c r="T52" s="165" t="str">
        <f>IF(AND(S52&gt;=600,S52&lt;=4000),"I",IF(AND(S52&gt;=150,S52&lt;=500),"II",IF(AND(S52&gt;=40,S52&lt;=120),"III",IF(AND(S52&gt;=0,S52&lt;=39),"IV"))))</f>
        <v>III</v>
      </c>
      <c r="U52" s="164" t="str">
        <f t="shared" si="5"/>
        <v>Mejorable</v>
      </c>
      <c r="V52" s="207"/>
      <c r="W52" s="222"/>
      <c r="X52" s="207" t="s">
        <v>1411</v>
      </c>
      <c r="Y52" s="207" t="s">
        <v>79</v>
      </c>
      <c r="Z52" s="207" t="s">
        <v>1119</v>
      </c>
      <c r="AA52" s="207" t="s">
        <v>1119</v>
      </c>
      <c r="AB52" s="207" t="s">
        <v>1119</v>
      </c>
      <c r="AC52" s="207" t="s">
        <v>1412</v>
      </c>
      <c r="AD52" s="207" t="s">
        <v>1413</v>
      </c>
    </row>
    <row r="53" spans="1:30" ht="176.25" customHeight="1">
      <c r="A53" s="207" t="s">
        <v>613</v>
      </c>
      <c r="B53" s="207" t="s">
        <v>771</v>
      </c>
      <c r="C53" s="207" t="s">
        <v>765</v>
      </c>
      <c r="D53" s="209" t="s">
        <v>772</v>
      </c>
      <c r="E53" s="207" t="s">
        <v>1440</v>
      </c>
      <c r="F53" s="208">
        <v>1</v>
      </c>
      <c r="G53" s="209" t="s">
        <v>1407</v>
      </c>
      <c r="H53" s="207" t="s">
        <v>1414</v>
      </c>
      <c r="I53" s="208" t="s">
        <v>89</v>
      </c>
      <c r="J53" s="207" t="s">
        <v>1415</v>
      </c>
      <c r="K53" s="207" t="s">
        <v>1156</v>
      </c>
      <c r="L53" s="207" t="s">
        <v>1416</v>
      </c>
      <c r="M53" s="207" t="s">
        <v>1147</v>
      </c>
      <c r="N53" s="163">
        <v>2</v>
      </c>
      <c r="O53" s="163">
        <v>3</v>
      </c>
      <c r="P53" s="163">
        <f>N53*O53</f>
        <v>6</v>
      </c>
      <c r="Q53" s="164" t="str">
        <f>IF(AND(P53&gt;=0,P53&lt;=4),"Bajo",IF(AND(P53&gt;=6,P53&lt;=8),"Medio",IF(AND(P53&gt;=10,P53&lt;=20),"Alto",IF(AND(P53&gt;=24,P53&lt;=40),"Muy alto"))))</f>
        <v>Medio</v>
      </c>
      <c r="R53" s="163">
        <v>10</v>
      </c>
      <c r="S53" s="163">
        <f>P53*R53</f>
        <v>60</v>
      </c>
      <c r="T53" s="165" t="str">
        <f>IF(AND(S53&gt;=600,S53&lt;=4000),"I",IF(AND(S53&gt;=150,S53&lt;=500),"II",IF(AND(S53&gt;=40,S53&lt;=120),"III",IF(AND(S53&gt;=0,S53&lt;=39),"IV"))))</f>
        <v>III</v>
      </c>
      <c r="U53" s="164" t="str">
        <f t="shared" si="5"/>
        <v>Mejorable</v>
      </c>
      <c r="V53" s="207"/>
      <c r="W53" s="222"/>
      <c r="X53" s="207" t="s">
        <v>1411</v>
      </c>
      <c r="Y53" s="207" t="s">
        <v>79</v>
      </c>
      <c r="Z53" s="207" t="s">
        <v>1119</v>
      </c>
      <c r="AA53" s="207" t="s">
        <v>1119</v>
      </c>
      <c r="AB53" s="207" t="s">
        <v>1119</v>
      </c>
      <c r="AC53" s="207" t="s">
        <v>1417</v>
      </c>
      <c r="AD53" s="207" t="s">
        <v>1413</v>
      </c>
    </row>
    <row r="54" spans="1:30" ht="176.25" customHeight="1">
      <c r="A54" s="207" t="s">
        <v>613</v>
      </c>
      <c r="B54" s="207" t="s">
        <v>722</v>
      </c>
      <c r="C54" s="207" t="s">
        <v>765</v>
      </c>
      <c r="D54" s="207" t="s">
        <v>645</v>
      </c>
      <c r="E54" s="207" t="s">
        <v>863</v>
      </c>
      <c r="F54" s="208">
        <v>1</v>
      </c>
      <c r="G54" s="209" t="s">
        <v>1381</v>
      </c>
      <c r="H54" s="207" t="s">
        <v>859</v>
      </c>
      <c r="I54" s="208" t="s">
        <v>89</v>
      </c>
      <c r="J54" s="207" t="s">
        <v>861</v>
      </c>
      <c r="K54" s="207" t="s">
        <v>860</v>
      </c>
      <c r="L54" s="207" t="s">
        <v>1156</v>
      </c>
      <c r="M54" s="164" t="s">
        <v>872</v>
      </c>
      <c r="N54" s="163">
        <v>2</v>
      </c>
      <c r="O54" s="163">
        <v>3</v>
      </c>
      <c r="P54" s="163">
        <f t="shared" si="0"/>
        <v>6</v>
      </c>
      <c r="Q54" s="164" t="str">
        <f t="shared" si="1"/>
        <v>Medio</v>
      </c>
      <c r="R54" s="163">
        <v>25</v>
      </c>
      <c r="S54" s="163">
        <f t="shared" si="4"/>
        <v>150</v>
      </c>
      <c r="T54" s="165" t="str">
        <f t="shared" si="2"/>
        <v>II</v>
      </c>
      <c r="U54" s="164" t="str">
        <f t="shared" si="5"/>
        <v>Aceptable con Control Especifico</v>
      </c>
      <c r="V54" s="207"/>
      <c r="W54" s="222"/>
      <c r="X54" s="207" t="str">
        <f t="shared" ref="X54:X86" si="11">IF(R54=100,"Posible muerte, situación crítica o catastrófica; pérdidas económicas muy altas.",IF(R54=60,"Lesiones o enfermedades graves irreparables (Incapacidad permanente parcial o invalidez); pérdidas económicas altas.",IF(R54=25,"Lesiones o enfermedades con incapacidad laboral temporal; pérdidas económicas leves.",IF(R54=10,"Lesiones o enfermedades que no requieren incapacidad; pérdidas económicas mínimas."))))</f>
        <v>Lesiones o enfermedades con incapacidad laboral temporal; pérdidas económicas leves.</v>
      </c>
      <c r="Y54" s="207" t="s">
        <v>79</v>
      </c>
      <c r="Z54" s="207" t="s">
        <v>1156</v>
      </c>
      <c r="AA54" s="207" t="s">
        <v>1156</v>
      </c>
      <c r="AB54" s="207" t="s">
        <v>1349</v>
      </c>
      <c r="AC54" s="207" t="s">
        <v>1350</v>
      </c>
      <c r="AD54" s="207" t="s">
        <v>1351</v>
      </c>
    </row>
    <row r="55" spans="1:30" ht="176.25" customHeight="1">
      <c r="A55" s="207" t="s">
        <v>613</v>
      </c>
      <c r="B55" s="207" t="s">
        <v>771</v>
      </c>
      <c r="C55" s="207" t="s">
        <v>765</v>
      </c>
      <c r="D55" s="207" t="s">
        <v>772</v>
      </c>
      <c r="E55" s="207" t="s">
        <v>892</v>
      </c>
      <c r="F55" s="208">
        <v>1</v>
      </c>
      <c r="G55" s="209" t="s">
        <v>1381</v>
      </c>
      <c r="H55" s="207" t="s">
        <v>859</v>
      </c>
      <c r="I55" s="208" t="s">
        <v>89</v>
      </c>
      <c r="J55" s="207" t="s">
        <v>866</v>
      </c>
      <c r="K55" s="207" t="s">
        <v>860</v>
      </c>
      <c r="L55" s="207" t="s">
        <v>1156</v>
      </c>
      <c r="M55" s="164" t="s">
        <v>871</v>
      </c>
      <c r="N55" s="163">
        <v>2</v>
      </c>
      <c r="O55" s="163">
        <v>3</v>
      </c>
      <c r="P55" s="163">
        <f t="shared" si="0"/>
        <v>6</v>
      </c>
      <c r="Q55" s="164" t="str">
        <f t="shared" si="1"/>
        <v>Medio</v>
      </c>
      <c r="R55" s="163">
        <v>25</v>
      </c>
      <c r="S55" s="163">
        <f t="shared" si="4"/>
        <v>150</v>
      </c>
      <c r="T55" s="165" t="str">
        <f t="shared" si="2"/>
        <v>II</v>
      </c>
      <c r="U55" s="164" t="str">
        <f t="shared" si="5"/>
        <v>Aceptable con Control Especifico</v>
      </c>
      <c r="V55" s="207"/>
      <c r="W55" s="222"/>
      <c r="X55" s="207" t="str">
        <f t="shared" si="11"/>
        <v>Lesiones o enfermedades con incapacidad laboral temporal; pérdidas económicas leves.</v>
      </c>
      <c r="Y55" s="207" t="s">
        <v>79</v>
      </c>
      <c r="Z55" s="207" t="s">
        <v>1156</v>
      </c>
      <c r="AA55" s="207" t="s">
        <v>1156</v>
      </c>
      <c r="AB55" s="207" t="s">
        <v>1349</v>
      </c>
      <c r="AC55" s="207" t="s">
        <v>1350</v>
      </c>
      <c r="AD55" s="207" t="s">
        <v>1351</v>
      </c>
    </row>
    <row r="56" spans="1:30" ht="176.25" customHeight="1">
      <c r="A56" s="207" t="s">
        <v>613</v>
      </c>
      <c r="B56" s="207" t="s">
        <v>722</v>
      </c>
      <c r="C56" s="207" t="s">
        <v>765</v>
      </c>
      <c r="D56" s="207" t="s">
        <v>773</v>
      </c>
      <c r="E56" s="207" t="s">
        <v>864</v>
      </c>
      <c r="F56" s="208">
        <v>0</v>
      </c>
      <c r="G56" s="209" t="s">
        <v>1381</v>
      </c>
      <c r="H56" s="207" t="s">
        <v>859</v>
      </c>
      <c r="I56" s="208" t="s">
        <v>89</v>
      </c>
      <c r="J56" s="207" t="s">
        <v>862</v>
      </c>
      <c r="K56" s="207" t="s">
        <v>865</v>
      </c>
      <c r="L56" s="207" t="s">
        <v>1156</v>
      </c>
      <c r="M56" s="164" t="s">
        <v>871</v>
      </c>
      <c r="N56" s="163">
        <v>2</v>
      </c>
      <c r="O56" s="163">
        <v>3</v>
      </c>
      <c r="P56" s="163">
        <f t="shared" si="0"/>
        <v>6</v>
      </c>
      <c r="Q56" s="164" t="str">
        <f t="shared" si="1"/>
        <v>Medio</v>
      </c>
      <c r="R56" s="163">
        <v>25</v>
      </c>
      <c r="S56" s="163">
        <f t="shared" si="4"/>
        <v>150</v>
      </c>
      <c r="T56" s="165" t="str">
        <f t="shared" si="2"/>
        <v>II</v>
      </c>
      <c r="U56" s="164" t="str">
        <f t="shared" si="5"/>
        <v>Aceptable con Control Especifico</v>
      </c>
      <c r="V56" s="207"/>
      <c r="W56" s="222"/>
      <c r="X56" s="207" t="str">
        <f t="shared" si="11"/>
        <v>Lesiones o enfermedades con incapacidad laboral temporal; pérdidas económicas leves.</v>
      </c>
      <c r="Y56" s="207" t="s">
        <v>79</v>
      </c>
      <c r="Z56" s="207" t="s">
        <v>1156</v>
      </c>
      <c r="AA56" s="207" t="s">
        <v>1156</v>
      </c>
      <c r="AB56" s="207" t="s">
        <v>1349</v>
      </c>
      <c r="AC56" s="207" t="s">
        <v>1350</v>
      </c>
      <c r="AD56" s="207" t="s">
        <v>1351</v>
      </c>
    </row>
    <row r="57" spans="1:30" ht="176.25" customHeight="1">
      <c r="A57" s="207" t="s">
        <v>613</v>
      </c>
      <c r="B57" s="207" t="s">
        <v>771</v>
      </c>
      <c r="C57" s="207" t="s">
        <v>704</v>
      </c>
      <c r="D57" s="207" t="s">
        <v>645</v>
      </c>
      <c r="E57" s="207" t="s">
        <v>878</v>
      </c>
      <c r="F57" s="208">
        <v>1</v>
      </c>
      <c r="G57" s="209" t="s">
        <v>1382</v>
      </c>
      <c r="H57" s="207" t="s">
        <v>867</v>
      </c>
      <c r="I57" s="208" t="s">
        <v>89</v>
      </c>
      <c r="J57" s="207" t="s">
        <v>879</v>
      </c>
      <c r="K57" s="207" t="s">
        <v>874</v>
      </c>
      <c r="L57" s="207" t="s">
        <v>1156</v>
      </c>
      <c r="M57" s="164" t="s">
        <v>876</v>
      </c>
      <c r="N57" s="163">
        <v>2</v>
      </c>
      <c r="O57" s="163">
        <v>3</v>
      </c>
      <c r="P57" s="163">
        <f t="shared" si="0"/>
        <v>6</v>
      </c>
      <c r="Q57" s="164" t="str">
        <f t="shared" si="1"/>
        <v>Medio</v>
      </c>
      <c r="R57" s="163">
        <v>25</v>
      </c>
      <c r="S57" s="163">
        <f t="shared" si="4"/>
        <v>150</v>
      </c>
      <c r="T57" s="165" t="str">
        <f t="shared" si="2"/>
        <v>II</v>
      </c>
      <c r="U57" s="164" t="str">
        <f t="shared" si="5"/>
        <v>Aceptable con Control Especifico</v>
      </c>
      <c r="V57" s="207"/>
      <c r="W57" s="222"/>
      <c r="X57" s="207" t="str">
        <f t="shared" si="11"/>
        <v>Lesiones o enfermedades con incapacidad laboral temporal; pérdidas económicas leves.</v>
      </c>
      <c r="Y57" s="207" t="s">
        <v>79</v>
      </c>
      <c r="Z57" s="207" t="s">
        <v>1156</v>
      </c>
      <c r="AA57" s="207" t="s">
        <v>1156</v>
      </c>
      <c r="AB57" s="207" t="s">
        <v>1349</v>
      </c>
      <c r="AC57" s="207" t="s">
        <v>1350</v>
      </c>
      <c r="AD57" s="207" t="s">
        <v>1353</v>
      </c>
    </row>
    <row r="58" spans="1:30" ht="176.25" customHeight="1">
      <c r="A58" s="207" t="s">
        <v>613</v>
      </c>
      <c r="B58" s="207" t="s">
        <v>771</v>
      </c>
      <c r="C58" s="207" t="s">
        <v>704</v>
      </c>
      <c r="D58" s="207" t="s">
        <v>645</v>
      </c>
      <c r="E58" s="207" t="s">
        <v>1562</v>
      </c>
      <c r="F58" s="208">
        <v>1</v>
      </c>
      <c r="G58" s="209" t="s">
        <v>1382</v>
      </c>
      <c r="H58" s="207" t="s">
        <v>867</v>
      </c>
      <c r="I58" s="208" t="s">
        <v>89</v>
      </c>
      <c r="J58" s="207" t="s">
        <v>868</v>
      </c>
      <c r="K58" s="207" t="s">
        <v>873</v>
      </c>
      <c r="L58" s="207" t="s">
        <v>1156</v>
      </c>
      <c r="M58" s="164" t="s">
        <v>871</v>
      </c>
      <c r="N58" s="163">
        <v>2</v>
      </c>
      <c r="O58" s="163">
        <v>3</v>
      </c>
      <c r="P58" s="163">
        <f t="shared" si="0"/>
        <v>6</v>
      </c>
      <c r="Q58" s="164" t="str">
        <f t="shared" si="1"/>
        <v>Medio</v>
      </c>
      <c r="R58" s="163">
        <v>25</v>
      </c>
      <c r="S58" s="163">
        <f t="shared" si="4"/>
        <v>150</v>
      </c>
      <c r="T58" s="165" t="str">
        <f t="shared" si="2"/>
        <v>II</v>
      </c>
      <c r="U58" s="164" t="str">
        <f t="shared" si="5"/>
        <v>Aceptable con Control Especifico</v>
      </c>
      <c r="V58" s="207"/>
      <c r="W58" s="222"/>
      <c r="X58" s="207" t="str">
        <f t="shared" si="11"/>
        <v>Lesiones o enfermedades con incapacidad laboral temporal; pérdidas económicas leves.</v>
      </c>
      <c r="Y58" s="207" t="s">
        <v>79</v>
      </c>
      <c r="Z58" s="207" t="s">
        <v>1156</v>
      </c>
      <c r="AA58" s="207" t="s">
        <v>1156</v>
      </c>
      <c r="AB58" s="207" t="s">
        <v>1349</v>
      </c>
      <c r="AC58" s="207" t="s">
        <v>1350</v>
      </c>
      <c r="AD58" s="207" t="s">
        <v>1352</v>
      </c>
    </row>
    <row r="59" spans="1:30" ht="176.25" customHeight="1">
      <c r="A59" s="207" t="s">
        <v>613</v>
      </c>
      <c r="B59" s="207" t="s">
        <v>722</v>
      </c>
      <c r="C59" s="207" t="s">
        <v>765</v>
      </c>
      <c r="D59" s="207" t="s">
        <v>645</v>
      </c>
      <c r="E59" s="207" t="s">
        <v>896</v>
      </c>
      <c r="F59" s="208">
        <v>1</v>
      </c>
      <c r="G59" s="209" t="s">
        <v>1382</v>
      </c>
      <c r="H59" s="207" t="s">
        <v>867</v>
      </c>
      <c r="I59" s="208" t="s">
        <v>89</v>
      </c>
      <c r="J59" s="207" t="s">
        <v>868</v>
      </c>
      <c r="K59" s="207" t="s">
        <v>873</v>
      </c>
      <c r="L59" s="207" t="s">
        <v>1156</v>
      </c>
      <c r="M59" s="164" t="s">
        <v>871</v>
      </c>
      <c r="N59" s="163">
        <v>2</v>
      </c>
      <c r="O59" s="163">
        <v>3</v>
      </c>
      <c r="P59" s="163">
        <f t="shared" si="0"/>
        <v>6</v>
      </c>
      <c r="Q59" s="164" t="str">
        <f t="shared" si="1"/>
        <v>Medio</v>
      </c>
      <c r="R59" s="163">
        <v>25</v>
      </c>
      <c r="S59" s="163">
        <f t="shared" si="4"/>
        <v>150</v>
      </c>
      <c r="T59" s="165" t="str">
        <f t="shared" si="2"/>
        <v>II</v>
      </c>
      <c r="U59" s="164" t="str">
        <f t="shared" si="5"/>
        <v>Aceptable con Control Especifico</v>
      </c>
      <c r="V59" s="207"/>
      <c r="W59" s="222"/>
      <c r="X59" s="207" t="str">
        <f t="shared" si="11"/>
        <v>Lesiones o enfermedades con incapacidad laboral temporal; pérdidas económicas leves.</v>
      </c>
      <c r="Y59" s="207" t="s">
        <v>79</v>
      </c>
      <c r="Z59" s="207" t="s">
        <v>1156</v>
      </c>
      <c r="AA59" s="207" t="s">
        <v>1156</v>
      </c>
      <c r="AB59" s="207" t="s">
        <v>1349</v>
      </c>
      <c r="AC59" s="207" t="s">
        <v>1350</v>
      </c>
      <c r="AD59" s="207" t="s">
        <v>1352</v>
      </c>
    </row>
    <row r="60" spans="1:30" ht="176.25" customHeight="1">
      <c r="A60" s="207" t="s">
        <v>613</v>
      </c>
      <c r="B60" s="207" t="s">
        <v>771</v>
      </c>
      <c r="C60" s="207" t="s">
        <v>765</v>
      </c>
      <c r="D60" s="207" t="s">
        <v>772</v>
      </c>
      <c r="E60" s="207" t="s">
        <v>880</v>
      </c>
      <c r="F60" s="208">
        <v>1</v>
      </c>
      <c r="G60" s="209" t="s">
        <v>1382</v>
      </c>
      <c r="H60" s="207" t="s">
        <v>867</v>
      </c>
      <c r="I60" s="208" t="s">
        <v>89</v>
      </c>
      <c r="J60" s="207" t="s">
        <v>868</v>
      </c>
      <c r="K60" s="207" t="s">
        <v>874</v>
      </c>
      <c r="L60" s="207" t="s">
        <v>1156</v>
      </c>
      <c r="M60" s="164" t="s">
        <v>871</v>
      </c>
      <c r="N60" s="163">
        <v>2</v>
      </c>
      <c r="O60" s="163">
        <v>3</v>
      </c>
      <c r="P60" s="163">
        <f t="shared" si="0"/>
        <v>6</v>
      </c>
      <c r="Q60" s="164" t="str">
        <f t="shared" si="1"/>
        <v>Medio</v>
      </c>
      <c r="R60" s="163">
        <v>25</v>
      </c>
      <c r="S60" s="163">
        <f t="shared" si="4"/>
        <v>150</v>
      </c>
      <c r="T60" s="165" t="str">
        <f t="shared" si="2"/>
        <v>II</v>
      </c>
      <c r="U60" s="164" t="str">
        <f t="shared" si="5"/>
        <v>Aceptable con Control Especifico</v>
      </c>
      <c r="V60" s="207"/>
      <c r="W60" s="222"/>
      <c r="X60" s="207" t="str">
        <f t="shared" si="11"/>
        <v>Lesiones o enfermedades con incapacidad laboral temporal; pérdidas económicas leves.</v>
      </c>
      <c r="Y60" s="207" t="s">
        <v>79</v>
      </c>
      <c r="Z60" s="207" t="s">
        <v>1156</v>
      </c>
      <c r="AA60" s="207" t="s">
        <v>1156</v>
      </c>
      <c r="AB60" s="207" t="s">
        <v>1349</v>
      </c>
      <c r="AC60" s="207" t="s">
        <v>1350</v>
      </c>
      <c r="AD60" s="207" t="s">
        <v>1352</v>
      </c>
    </row>
    <row r="61" spans="1:30" ht="176.25" customHeight="1">
      <c r="A61" s="207" t="s">
        <v>613</v>
      </c>
      <c r="B61" s="207" t="s">
        <v>722</v>
      </c>
      <c r="C61" s="207" t="s">
        <v>765</v>
      </c>
      <c r="D61" s="207" t="s">
        <v>645</v>
      </c>
      <c r="E61" s="207" t="s">
        <v>898</v>
      </c>
      <c r="F61" s="208">
        <v>1</v>
      </c>
      <c r="G61" s="209" t="s">
        <v>1384</v>
      </c>
      <c r="H61" s="207" t="s">
        <v>890</v>
      </c>
      <c r="I61" s="208" t="s">
        <v>88</v>
      </c>
      <c r="J61" s="207" t="s">
        <v>868</v>
      </c>
      <c r="K61" s="207" t="s">
        <v>1156</v>
      </c>
      <c r="L61" s="207" t="s">
        <v>1156</v>
      </c>
      <c r="M61" s="164" t="s">
        <v>891</v>
      </c>
      <c r="N61" s="163">
        <v>2</v>
      </c>
      <c r="O61" s="163">
        <v>3</v>
      </c>
      <c r="P61" s="163">
        <f t="shared" si="0"/>
        <v>6</v>
      </c>
      <c r="Q61" s="164" t="str">
        <f t="shared" si="1"/>
        <v>Medio</v>
      </c>
      <c r="R61" s="163">
        <v>25</v>
      </c>
      <c r="S61" s="163">
        <f t="shared" si="4"/>
        <v>150</v>
      </c>
      <c r="T61" s="165" t="str">
        <f t="shared" si="2"/>
        <v>II</v>
      </c>
      <c r="U61" s="164" t="str">
        <f t="shared" si="5"/>
        <v>Aceptable con Control Especifico</v>
      </c>
      <c r="V61" s="207"/>
      <c r="W61" s="222"/>
      <c r="X61" s="207" t="str">
        <f t="shared" si="11"/>
        <v>Lesiones o enfermedades con incapacidad laboral temporal; pérdidas económicas leves.</v>
      </c>
      <c r="Y61" s="207" t="s">
        <v>79</v>
      </c>
      <c r="Z61" s="207" t="s">
        <v>1156</v>
      </c>
      <c r="AA61" s="207" t="s">
        <v>1156</v>
      </c>
      <c r="AB61" s="207" t="s">
        <v>1349</v>
      </c>
      <c r="AC61" s="207" t="s">
        <v>1350</v>
      </c>
      <c r="AD61" s="207" t="s">
        <v>1354</v>
      </c>
    </row>
    <row r="62" spans="1:30" ht="176.25" customHeight="1">
      <c r="A62" s="207" t="s">
        <v>613</v>
      </c>
      <c r="B62" s="207" t="s">
        <v>771</v>
      </c>
      <c r="C62" s="207" t="s">
        <v>765</v>
      </c>
      <c r="D62" s="207" t="s">
        <v>772</v>
      </c>
      <c r="E62" s="207" t="s">
        <v>889</v>
      </c>
      <c r="F62" s="208">
        <v>0</v>
      </c>
      <c r="G62" s="209" t="s">
        <v>1384</v>
      </c>
      <c r="H62" s="207" t="s">
        <v>890</v>
      </c>
      <c r="I62" s="208" t="s">
        <v>88</v>
      </c>
      <c r="J62" s="207" t="s">
        <v>868</v>
      </c>
      <c r="K62" s="207" t="s">
        <v>1156</v>
      </c>
      <c r="L62" s="207" t="s">
        <v>1156</v>
      </c>
      <c r="M62" s="164" t="s">
        <v>891</v>
      </c>
      <c r="N62" s="163">
        <v>2</v>
      </c>
      <c r="O62" s="163">
        <v>3</v>
      </c>
      <c r="P62" s="163">
        <f t="shared" si="0"/>
        <v>6</v>
      </c>
      <c r="Q62" s="164" t="str">
        <f t="shared" si="1"/>
        <v>Medio</v>
      </c>
      <c r="R62" s="163">
        <v>25</v>
      </c>
      <c r="S62" s="163">
        <f t="shared" si="4"/>
        <v>150</v>
      </c>
      <c r="T62" s="165" t="str">
        <f t="shared" si="2"/>
        <v>II</v>
      </c>
      <c r="U62" s="164" t="str">
        <f t="shared" si="5"/>
        <v>Aceptable con Control Especifico</v>
      </c>
      <c r="V62" s="207"/>
      <c r="W62" s="222"/>
      <c r="X62" s="207" t="str">
        <f t="shared" si="11"/>
        <v>Lesiones o enfermedades con incapacidad laboral temporal; pérdidas económicas leves.</v>
      </c>
      <c r="Y62" s="207" t="s">
        <v>79</v>
      </c>
      <c r="Z62" s="207" t="s">
        <v>1156</v>
      </c>
      <c r="AA62" s="207" t="s">
        <v>1156</v>
      </c>
      <c r="AB62" s="207" t="s">
        <v>1349</v>
      </c>
      <c r="AC62" s="207" t="s">
        <v>1350</v>
      </c>
      <c r="AD62" s="207" t="s">
        <v>1354</v>
      </c>
    </row>
    <row r="63" spans="1:30" ht="176.25" customHeight="1">
      <c r="A63" s="207" t="s">
        <v>613</v>
      </c>
      <c r="B63" s="207" t="s">
        <v>722</v>
      </c>
      <c r="C63" s="207" t="s">
        <v>765</v>
      </c>
      <c r="D63" s="207" t="s">
        <v>773</v>
      </c>
      <c r="E63" s="207" t="s">
        <v>769</v>
      </c>
      <c r="F63" s="208">
        <v>1</v>
      </c>
      <c r="G63" s="209" t="s">
        <v>1384</v>
      </c>
      <c r="H63" s="207" t="s">
        <v>890</v>
      </c>
      <c r="I63" s="208" t="s">
        <v>88</v>
      </c>
      <c r="J63" s="207" t="s">
        <v>868</v>
      </c>
      <c r="K63" s="207" t="s">
        <v>1156</v>
      </c>
      <c r="L63" s="207" t="s">
        <v>1156</v>
      </c>
      <c r="M63" s="164" t="s">
        <v>891</v>
      </c>
      <c r="N63" s="163">
        <v>2</v>
      </c>
      <c r="O63" s="163">
        <v>3</v>
      </c>
      <c r="P63" s="163">
        <f t="shared" si="0"/>
        <v>6</v>
      </c>
      <c r="Q63" s="164" t="str">
        <f t="shared" si="1"/>
        <v>Medio</v>
      </c>
      <c r="R63" s="163">
        <v>25</v>
      </c>
      <c r="S63" s="163">
        <f t="shared" si="4"/>
        <v>150</v>
      </c>
      <c r="T63" s="165" t="str">
        <f t="shared" si="2"/>
        <v>II</v>
      </c>
      <c r="U63" s="164" t="str">
        <f t="shared" si="5"/>
        <v>Aceptable con Control Especifico</v>
      </c>
      <c r="V63" s="207"/>
      <c r="W63" s="222"/>
      <c r="X63" s="207" t="str">
        <f t="shared" si="11"/>
        <v>Lesiones o enfermedades con incapacidad laboral temporal; pérdidas económicas leves.</v>
      </c>
      <c r="Y63" s="207" t="s">
        <v>79</v>
      </c>
      <c r="Z63" s="207" t="s">
        <v>1156</v>
      </c>
      <c r="AA63" s="207" t="s">
        <v>1156</v>
      </c>
      <c r="AB63" s="207" t="s">
        <v>1349</v>
      </c>
      <c r="AC63" s="207" t="s">
        <v>1350</v>
      </c>
      <c r="AD63" s="207" t="s">
        <v>1354</v>
      </c>
    </row>
    <row r="64" spans="1:30" ht="176.25" customHeight="1">
      <c r="A64" s="207" t="s">
        <v>613</v>
      </c>
      <c r="B64" s="207" t="s">
        <v>771</v>
      </c>
      <c r="C64" s="207" t="s">
        <v>704</v>
      </c>
      <c r="D64" s="207" t="s">
        <v>645</v>
      </c>
      <c r="E64" s="207" t="s">
        <v>878</v>
      </c>
      <c r="F64" s="208">
        <v>1</v>
      </c>
      <c r="G64" s="209" t="s">
        <v>1383</v>
      </c>
      <c r="H64" s="207" t="s">
        <v>901</v>
      </c>
      <c r="I64" s="208" t="s">
        <v>89</v>
      </c>
      <c r="J64" s="207" t="s">
        <v>868</v>
      </c>
      <c r="K64" s="207" t="s">
        <v>873</v>
      </c>
      <c r="L64" s="207" t="s">
        <v>1156</v>
      </c>
      <c r="M64" s="164" t="s">
        <v>899</v>
      </c>
      <c r="N64" s="163">
        <v>2</v>
      </c>
      <c r="O64" s="163">
        <v>3</v>
      </c>
      <c r="P64" s="163">
        <f t="shared" si="0"/>
        <v>6</v>
      </c>
      <c r="Q64" s="164" t="str">
        <f t="shared" si="1"/>
        <v>Medio</v>
      </c>
      <c r="R64" s="163">
        <v>25</v>
      </c>
      <c r="S64" s="163">
        <f t="shared" si="4"/>
        <v>150</v>
      </c>
      <c r="T64" s="165" t="str">
        <f t="shared" si="2"/>
        <v>II</v>
      </c>
      <c r="U64" s="164" t="str">
        <f t="shared" si="5"/>
        <v>Aceptable con Control Especifico</v>
      </c>
      <c r="V64" s="207"/>
      <c r="W64" s="222"/>
      <c r="X64" s="207" t="str">
        <f t="shared" si="11"/>
        <v>Lesiones o enfermedades con incapacidad laboral temporal; pérdidas económicas leves.</v>
      </c>
      <c r="Y64" s="207" t="s">
        <v>79</v>
      </c>
      <c r="Z64" s="207" t="s">
        <v>1156</v>
      </c>
      <c r="AA64" s="207" t="s">
        <v>1156</v>
      </c>
      <c r="AB64" s="207" t="s">
        <v>1349</v>
      </c>
      <c r="AC64" s="207" t="s">
        <v>1350</v>
      </c>
      <c r="AD64" s="207" t="s">
        <v>1352</v>
      </c>
    </row>
    <row r="65" spans="1:30" ht="176.25" customHeight="1">
      <c r="A65" s="207" t="s">
        <v>613</v>
      </c>
      <c r="B65" s="207" t="s">
        <v>771</v>
      </c>
      <c r="C65" s="207" t="s">
        <v>704</v>
      </c>
      <c r="D65" s="207" t="s">
        <v>645</v>
      </c>
      <c r="E65" s="207" t="s">
        <v>869</v>
      </c>
      <c r="F65" s="208">
        <v>1</v>
      </c>
      <c r="G65" s="209" t="s">
        <v>1383</v>
      </c>
      <c r="H65" s="207" t="s">
        <v>901</v>
      </c>
      <c r="I65" s="208" t="s">
        <v>89</v>
      </c>
      <c r="J65" s="207" t="s">
        <v>868</v>
      </c>
      <c r="K65" s="207" t="s">
        <v>900</v>
      </c>
      <c r="L65" s="207" t="s">
        <v>1156</v>
      </c>
      <c r="M65" s="164" t="s">
        <v>875</v>
      </c>
      <c r="N65" s="163">
        <v>2</v>
      </c>
      <c r="O65" s="163">
        <v>3</v>
      </c>
      <c r="P65" s="163">
        <f t="shared" si="0"/>
        <v>6</v>
      </c>
      <c r="Q65" s="164" t="str">
        <f t="shared" si="1"/>
        <v>Medio</v>
      </c>
      <c r="R65" s="163">
        <v>25</v>
      </c>
      <c r="S65" s="163">
        <f t="shared" si="4"/>
        <v>150</v>
      </c>
      <c r="T65" s="165" t="str">
        <f t="shared" si="2"/>
        <v>II</v>
      </c>
      <c r="U65" s="164" t="str">
        <f t="shared" si="5"/>
        <v>Aceptable con Control Especifico</v>
      </c>
      <c r="V65" s="207"/>
      <c r="W65" s="222"/>
      <c r="X65" s="207" t="str">
        <f t="shared" si="11"/>
        <v>Lesiones o enfermedades con incapacidad laboral temporal; pérdidas económicas leves.</v>
      </c>
      <c r="Y65" s="207" t="s">
        <v>79</v>
      </c>
      <c r="Z65" s="207" t="s">
        <v>1156</v>
      </c>
      <c r="AA65" s="207" t="s">
        <v>1156</v>
      </c>
      <c r="AB65" s="207" t="s">
        <v>1349</v>
      </c>
      <c r="AC65" s="207" t="s">
        <v>1350</v>
      </c>
      <c r="AD65" s="207" t="s">
        <v>1353</v>
      </c>
    </row>
    <row r="66" spans="1:30" ht="176.25" customHeight="1">
      <c r="A66" s="207" t="s">
        <v>613</v>
      </c>
      <c r="B66" s="207" t="s">
        <v>722</v>
      </c>
      <c r="C66" s="207" t="s">
        <v>765</v>
      </c>
      <c r="D66" s="207" t="s">
        <v>645</v>
      </c>
      <c r="E66" s="207" t="s">
        <v>896</v>
      </c>
      <c r="F66" s="208">
        <v>1</v>
      </c>
      <c r="G66" s="209" t="s">
        <v>1383</v>
      </c>
      <c r="H66" s="207" t="s">
        <v>901</v>
      </c>
      <c r="I66" s="208" t="s">
        <v>89</v>
      </c>
      <c r="J66" s="207" t="s">
        <v>868</v>
      </c>
      <c r="K66" s="207" t="s">
        <v>873</v>
      </c>
      <c r="L66" s="207" t="s">
        <v>1156</v>
      </c>
      <c r="M66" s="164" t="s">
        <v>871</v>
      </c>
      <c r="N66" s="163">
        <v>2</v>
      </c>
      <c r="O66" s="163">
        <v>3</v>
      </c>
      <c r="P66" s="163">
        <f t="shared" si="0"/>
        <v>6</v>
      </c>
      <c r="Q66" s="164" t="str">
        <f t="shared" si="1"/>
        <v>Medio</v>
      </c>
      <c r="R66" s="163">
        <v>25</v>
      </c>
      <c r="S66" s="163">
        <f t="shared" si="4"/>
        <v>150</v>
      </c>
      <c r="T66" s="165" t="str">
        <f t="shared" si="2"/>
        <v>II</v>
      </c>
      <c r="U66" s="164" t="str">
        <f t="shared" si="5"/>
        <v>Aceptable con Control Especifico</v>
      </c>
      <c r="V66" s="207"/>
      <c r="W66" s="222"/>
      <c r="X66" s="207" t="str">
        <f t="shared" si="11"/>
        <v>Lesiones o enfermedades con incapacidad laboral temporal; pérdidas económicas leves.</v>
      </c>
      <c r="Y66" s="207" t="s">
        <v>79</v>
      </c>
      <c r="Z66" s="207" t="s">
        <v>1156</v>
      </c>
      <c r="AA66" s="207" t="s">
        <v>1156</v>
      </c>
      <c r="AB66" s="207" t="s">
        <v>1349</v>
      </c>
      <c r="AC66" s="207" t="s">
        <v>1350</v>
      </c>
      <c r="AD66" s="207" t="s">
        <v>1352</v>
      </c>
    </row>
    <row r="67" spans="1:30" ht="176.25" customHeight="1">
      <c r="A67" s="207" t="s">
        <v>613</v>
      </c>
      <c r="B67" s="207" t="s">
        <v>771</v>
      </c>
      <c r="C67" s="207" t="s">
        <v>765</v>
      </c>
      <c r="D67" s="207" t="s">
        <v>772</v>
      </c>
      <c r="E67" s="207" t="s">
        <v>880</v>
      </c>
      <c r="F67" s="208">
        <v>1</v>
      </c>
      <c r="G67" s="209" t="s">
        <v>1383</v>
      </c>
      <c r="H67" s="207" t="s">
        <v>901</v>
      </c>
      <c r="I67" s="208" t="s">
        <v>89</v>
      </c>
      <c r="J67" s="207" t="s">
        <v>868</v>
      </c>
      <c r="K67" s="207" t="s">
        <v>873</v>
      </c>
      <c r="L67" s="207" t="s">
        <v>1156</v>
      </c>
      <c r="M67" s="164" t="s">
        <v>871</v>
      </c>
      <c r="N67" s="163">
        <v>2</v>
      </c>
      <c r="O67" s="163">
        <v>3</v>
      </c>
      <c r="P67" s="163">
        <f t="shared" si="0"/>
        <v>6</v>
      </c>
      <c r="Q67" s="164" t="str">
        <f t="shared" si="1"/>
        <v>Medio</v>
      </c>
      <c r="R67" s="163">
        <v>25</v>
      </c>
      <c r="S67" s="163">
        <f t="shared" si="4"/>
        <v>150</v>
      </c>
      <c r="T67" s="165" t="str">
        <f t="shared" si="2"/>
        <v>II</v>
      </c>
      <c r="U67" s="164" t="str">
        <f t="shared" si="5"/>
        <v>Aceptable con Control Especifico</v>
      </c>
      <c r="V67" s="207"/>
      <c r="W67" s="222"/>
      <c r="X67" s="207" t="str">
        <f t="shared" si="11"/>
        <v>Lesiones o enfermedades con incapacidad laboral temporal; pérdidas económicas leves.</v>
      </c>
      <c r="Y67" s="207" t="s">
        <v>79</v>
      </c>
      <c r="Z67" s="207" t="s">
        <v>1156</v>
      </c>
      <c r="AA67" s="207" t="s">
        <v>1156</v>
      </c>
      <c r="AB67" s="207" t="s">
        <v>1349</v>
      </c>
      <c r="AC67" s="207" t="s">
        <v>1350</v>
      </c>
      <c r="AD67" s="207" t="s">
        <v>1352</v>
      </c>
    </row>
    <row r="68" spans="1:30" ht="176.25" customHeight="1">
      <c r="A68" s="207" t="s">
        <v>613</v>
      </c>
      <c r="B68" s="207" t="s">
        <v>771</v>
      </c>
      <c r="C68" s="207" t="s">
        <v>704</v>
      </c>
      <c r="D68" s="207" t="s">
        <v>645</v>
      </c>
      <c r="E68" s="207" t="s">
        <v>878</v>
      </c>
      <c r="F68" s="208">
        <v>1</v>
      </c>
      <c r="G68" s="209" t="s">
        <v>1385</v>
      </c>
      <c r="H68" s="207" t="s">
        <v>902</v>
      </c>
      <c r="I68" s="208" t="s">
        <v>89</v>
      </c>
      <c r="J68" s="207" t="s">
        <v>904</v>
      </c>
      <c r="K68" s="207" t="s">
        <v>800</v>
      </c>
      <c r="L68" s="207" t="s">
        <v>1156</v>
      </c>
      <c r="M68" s="164" t="s">
        <v>899</v>
      </c>
      <c r="N68" s="163">
        <v>2</v>
      </c>
      <c r="O68" s="163">
        <v>3</v>
      </c>
      <c r="P68" s="163">
        <f t="shared" si="0"/>
        <v>6</v>
      </c>
      <c r="Q68" s="164" t="str">
        <f t="shared" si="1"/>
        <v>Medio</v>
      </c>
      <c r="R68" s="163">
        <v>25</v>
      </c>
      <c r="S68" s="163">
        <f t="shared" si="4"/>
        <v>150</v>
      </c>
      <c r="T68" s="165" t="str">
        <f t="shared" si="2"/>
        <v>II</v>
      </c>
      <c r="U68" s="164" t="str">
        <f t="shared" si="5"/>
        <v>Aceptable con Control Especifico</v>
      </c>
      <c r="V68" s="207"/>
      <c r="W68" s="222"/>
      <c r="X68" s="207" t="str">
        <f t="shared" si="11"/>
        <v>Lesiones o enfermedades con incapacidad laboral temporal; pérdidas económicas leves.</v>
      </c>
      <c r="Y68" s="207" t="s">
        <v>79</v>
      </c>
      <c r="Z68" s="207" t="s">
        <v>1156</v>
      </c>
      <c r="AA68" s="207" t="s">
        <v>1156</v>
      </c>
      <c r="AB68" s="207" t="s">
        <v>1349</v>
      </c>
      <c r="AC68" s="207" t="s">
        <v>1350</v>
      </c>
      <c r="AD68" s="207" t="s">
        <v>1351</v>
      </c>
    </row>
    <row r="69" spans="1:30" ht="176.25" customHeight="1">
      <c r="A69" s="207" t="s">
        <v>613</v>
      </c>
      <c r="B69" s="207" t="s">
        <v>771</v>
      </c>
      <c r="C69" s="207" t="s">
        <v>704</v>
      </c>
      <c r="D69" s="207" t="s">
        <v>645</v>
      </c>
      <c r="E69" s="207" t="s">
        <v>869</v>
      </c>
      <c r="F69" s="208">
        <v>1</v>
      </c>
      <c r="G69" s="209" t="s">
        <v>1385</v>
      </c>
      <c r="H69" s="207" t="s">
        <v>902</v>
      </c>
      <c r="I69" s="208" t="s">
        <v>89</v>
      </c>
      <c r="J69" s="207" t="s">
        <v>904</v>
      </c>
      <c r="K69" s="207" t="s">
        <v>800</v>
      </c>
      <c r="L69" s="207" t="s">
        <v>1156</v>
      </c>
      <c r="M69" s="164" t="s">
        <v>875</v>
      </c>
      <c r="N69" s="163">
        <v>2</v>
      </c>
      <c r="O69" s="163">
        <v>3</v>
      </c>
      <c r="P69" s="163">
        <f t="shared" si="0"/>
        <v>6</v>
      </c>
      <c r="Q69" s="164" t="str">
        <f t="shared" si="1"/>
        <v>Medio</v>
      </c>
      <c r="R69" s="163">
        <v>25</v>
      </c>
      <c r="S69" s="163">
        <f t="shared" si="4"/>
        <v>150</v>
      </c>
      <c r="T69" s="165" t="str">
        <f t="shared" si="2"/>
        <v>II</v>
      </c>
      <c r="U69" s="164" t="str">
        <f t="shared" si="5"/>
        <v>Aceptable con Control Especifico</v>
      </c>
      <c r="V69" s="207"/>
      <c r="W69" s="222"/>
      <c r="X69" s="207" t="str">
        <f t="shared" si="11"/>
        <v>Lesiones o enfermedades con incapacidad laboral temporal; pérdidas económicas leves.</v>
      </c>
      <c r="Y69" s="207" t="s">
        <v>79</v>
      </c>
      <c r="Z69" s="207" t="s">
        <v>1156</v>
      </c>
      <c r="AA69" s="207" t="s">
        <v>1156</v>
      </c>
      <c r="AB69" s="207" t="s">
        <v>1349</v>
      </c>
      <c r="AC69" s="207" t="s">
        <v>1350</v>
      </c>
      <c r="AD69" s="207" t="s">
        <v>1355</v>
      </c>
    </row>
    <row r="70" spans="1:30" ht="176.25" customHeight="1">
      <c r="A70" s="207" t="s">
        <v>613</v>
      </c>
      <c r="B70" s="207" t="s">
        <v>771</v>
      </c>
      <c r="C70" s="207" t="s">
        <v>704</v>
      </c>
      <c r="D70" s="207" t="s">
        <v>645</v>
      </c>
      <c r="E70" s="207" t="s">
        <v>907</v>
      </c>
      <c r="F70" s="208">
        <v>1</v>
      </c>
      <c r="G70" s="209" t="s">
        <v>1385</v>
      </c>
      <c r="H70" s="207" t="s">
        <v>902</v>
      </c>
      <c r="I70" s="208" t="s">
        <v>89</v>
      </c>
      <c r="J70" s="207" t="s">
        <v>904</v>
      </c>
      <c r="K70" s="207" t="s">
        <v>800</v>
      </c>
      <c r="L70" s="207" t="s">
        <v>1156</v>
      </c>
      <c r="M70" s="164" t="s">
        <v>871</v>
      </c>
      <c r="N70" s="163">
        <v>2</v>
      </c>
      <c r="O70" s="163">
        <v>3</v>
      </c>
      <c r="P70" s="163">
        <f t="shared" si="0"/>
        <v>6</v>
      </c>
      <c r="Q70" s="164" t="str">
        <f t="shared" si="1"/>
        <v>Medio</v>
      </c>
      <c r="R70" s="163">
        <v>25</v>
      </c>
      <c r="S70" s="163">
        <f t="shared" si="4"/>
        <v>150</v>
      </c>
      <c r="T70" s="165" t="str">
        <f t="shared" si="2"/>
        <v>II</v>
      </c>
      <c r="U70" s="164" t="str">
        <f t="shared" si="5"/>
        <v>Aceptable con Control Especifico</v>
      </c>
      <c r="V70" s="207"/>
      <c r="W70" s="222"/>
      <c r="X70" s="207" t="str">
        <f t="shared" si="11"/>
        <v>Lesiones o enfermedades con incapacidad laboral temporal; pérdidas económicas leves.</v>
      </c>
      <c r="Y70" s="207" t="s">
        <v>79</v>
      </c>
      <c r="Z70" s="207" t="s">
        <v>1156</v>
      </c>
      <c r="AA70" s="207" t="s">
        <v>1156</v>
      </c>
      <c r="AB70" s="207" t="s">
        <v>1349</v>
      </c>
      <c r="AC70" s="207" t="s">
        <v>1350</v>
      </c>
      <c r="AD70" s="207" t="s">
        <v>1356</v>
      </c>
    </row>
    <row r="71" spans="1:30" ht="176.25" customHeight="1">
      <c r="A71" s="207" t="s">
        <v>613</v>
      </c>
      <c r="B71" s="207" t="s">
        <v>771</v>
      </c>
      <c r="C71" s="207" t="s">
        <v>765</v>
      </c>
      <c r="D71" s="207" t="s">
        <v>772</v>
      </c>
      <c r="E71" s="207" t="s">
        <v>906</v>
      </c>
      <c r="F71" s="208">
        <v>1</v>
      </c>
      <c r="G71" s="209" t="s">
        <v>1385</v>
      </c>
      <c r="H71" s="207" t="s">
        <v>903</v>
      </c>
      <c r="I71" s="208" t="s">
        <v>89</v>
      </c>
      <c r="J71" s="207" t="s">
        <v>905</v>
      </c>
      <c r="K71" s="207" t="s">
        <v>800</v>
      </c>
      <c r="L71" s="207" t="s">
        <v>1156</v>
      </c>
      <c r="M71" s="164" t="s">
        <v>871</v>
      </c>
      <c r="N71" s="163">
        <v>2</v>
      </c>
      <c r="O71" s="163">
        <v>3</v>
      </c>
      <c r="P71" s="163">
        <f t="shared" si="0"/>
        <v>6</v>
      </c>
      <c r="Q71" s="164" t="str">
        <f t="shared" si="1"/>
        <v>Medio</v>
      </c>
      <c r="R71" s="163">
        <v>25</v>
      </c>
      <c r="S71" s="163">
        <f t="shared" si="4"/>
        <v>150</v>
      </c>
      <c r="T71" s="165" t="str">
        <f t="shared" si="2"/>
        <v>II</v>
      </c>
      <c r="U71" s="164" t="str">
        <f t="shared" si="5"/>
        <v>Aceptable con Control Especifico</v>
      </c>
      <c r="V71" s="207"/>
      <c r="W71" s="222"/>
      <c r="X71" s="207" t="str">
        <f t="shared" si="11"/>
        <v>Lesiones o enfermedades con incapacidad laboral temporal; pérdidas económicas leves.</v>
      </c>
      <c r="Y71" s="207" t="s">
        <v>79</v>
      </c>
      <c r="Z71" s="207" t="s">
        <v>1156</v>
      </c>
      <c r="AA71" s="207" t="s">
        <v>1156</v>
      </c>
      <c r="AB71" s="207" t="s">
        <v>1349</v>
      </c>
      <c r="AC71" s="207" t="s">
        <v>1350</v>
      </c>
      <c r="AD71" s="207" t="s">
        <v>1357</v>
      </c>
    </row>
    <row r="72" spans="1:30" ht="176.25" customHeight="1">
      <c r="A72" s="207" t="s">
        <v>613</v>
      </c>
      <c r="B72" s="207" t="s">
        <v>771</v>
      </c>
      <c r="C72" s="207" t="s">
        <v>704</v>
      </c>
      <c r="D72" s="207" t="s">
        <v>645</v>
      </c>
      <c r="E72" s="207" t="s">
        <v>878</v>
      </c>
      <c r="F72" s="208">
        <v>1</v>
      </c>
      <c r="G72" s="209" t="s">
        <v>1386</v>
      </c>
      <c r="H72" s="207" t="s">
        <v>908</v>
      </c>
      <c r="I72" s="208" t="s">
        <v>89</v>
      </c>
      <c r="J72" s="207" t="s">
        <v>909</v>
      </c>
      <c r="K72" s="207" t="s">
        <v>874</v>
      </c>
      <c r="L72" s="207" t="s">
        <v>910</v>
      </c>
      <c r="M72" s="164" t="s">
        <v>916</v>
      </c>
      <c r="N72" s="163">
        <v>2</v>
      </c>
      <c r="O72" s="163">
        <v>3</v>
      </c>
      <c r="P72" s="163">
        <f t="shared" si="0"/>
        <v>6</v>
      </c>
      <c r="Q72" s="164" t="str">
        <f t="shared" si="1"/>
        <v>Medio</v>
      </c>
      <c r="R72" s="163">
        <v>25</v>
      </c>
      <c r="S72" s="163">
        <f t="shared" si="4"/>
        <v>150</v>
      </c>
      <c r="T72" s="165" t="str">
        <f t="shared" si="2"/>
        <v>II</v>
      </c>
      <c r="U72" s="164" t="str">
        <f t="shared" ref="U72:U83" si="12">IF(AND(S72&gt;=600,S72&lt;=4000),"No Aceptable",IF(AND(S72&gt;=150,S72&lt;=500),"Aceptable con Control Especifico",IF(AND(S72&gt;=40,S72&lt;=120),"Mejorable",IF(AND(S72&gt;=0,S72&lt;=39),"Aceptable",))))</f>
        <v>Aceptable con Control Especifico</v>
      </c>
      <c r="V72" s="207"/>
      <c r="W72" s="222"/>
      <c r="X72" s="207" t="str">
        <f t="shared" si="11"/>
        <v>Lesiones o enfermedades con incapacidad laboral temporal; pérdidas económicas leves.</v>
      </c>
      <c r="Y72" s="207" t="s">
        <v>79</v>
      </c>
      <c r="Z72" s="207" t="s">
        <v>1156</v>
      </c>
      <c r="AA72" s="207" t="s">
        <v>1156</v>
      </c>
      <c r="AB72" s="207" t="s">
        <v>1156</v>
      </c>
      <c r="AC72" s="207" t="s">
        <v>1336</v>
      </c>
      <c r="AD72" s="207" t="s">
        <v>1201</v>
      </c>
    </row>
    <row r="73" spans="1:30" ht="176.25" customHeight="1">
      <c r="A73" s="207" t="s">
        <v>613</v>
      </c>
      <c r="B73" s="207" t="s">
        <v>771</v>
      </c>
      <c r="C73" s="207" t="s">
        <v>704</v>
      </c>
      <c r="D73" s="207" t="s">
        <v>645</v>
      </c>
      <c r="E73" s="207" t="s">
        <v>869</v>
      </c>
      <c r="F73" s="208">
        <v>1</v>
      </c>
      <c r="G73" s="209" t="s">
        <v>1386</v>
      </c>
      <c r="H73" s="207" t="s">
        <v>908</v>
      </c>
      <c r="I73" s="208" t="s">
        <v>89</v>
      </c>
      <c r="J73" s="207" t="s">
        <v>909</v>
      </c>
      <c r="K73" s="207" t="s">
        <v>874</v>
      </c>
      <c r="L73" s="207" t="s">
        <v>910</v>
      </c>
      <c r="M73" s="164" t="s">
        <v>871</v>
      </c>
      <c r="N73" s="163">
        <v>2</v>
      </c>
      <c r="O73" s="163">
        <v>3</v>
      </c>
      <c r="P73" s="163">
        <f t="shared" si="0"/>
        <v>6</v>
      </c>
      <c r="Q73" s="164" t="str">
        <f t="shared" si="1"/>
        <v>Medio</v>
      </c>
      <c r="R73" s="163">
        <v>25</v>
      </c>
      <c r="S73" s="163">
        <f t="shared" si="4"/>
        <v>150</v>
      </c>
      <c r="T73" s="165" t="str">
        <f t="shared" si="2"/>
        <v>II</v>
      </c>
      <c r="U73" s="164" t="str">
        <f t="shared" si="12"/>
        <v>Aceptable con Control Especifico</v>
      </c>
      <c r="V73" s="207"/>
      <c r="W73" s="222"/>
      <c r="X73" s="207" t="str">
        <f t="shared" si="11"/>
        <v>Lesiones o enfermedades con incapacidad laboral temporal; pérdidas económicas leves.</v>
      </c>
      <c r="Y73" s="207" t="s">
        <v>79</v>
      </c>
      <c r="Z73" s="207" t="s">
        <v>1156</v>
      </c>
      <c r="AA73" s="207" t="s">
        <v>1156</v>
      </c>
      <c r="AB73" s="207" t="s">
        <v>1156</v>
      </c>
      <c r="AC73" s="207" t="s">
        <v>1336</v>
      </c>
      <c r="AD73" s="207" t="s">
        <v>1201</v>
      </c>
    </row>
    <row r="74" spans="1:30" ht="176.25" customHeight="1">
      <c r="A74" s="207" t="s">
        <v>613</v>
      </c>
      <c r="B74" s="207" t="s">
        <v>771</v>
      </c>
      <c r="C74" s="207" t="s">
        <v>765</v>
      </c>
      <c r="D74" s="207" t="s">
        <v>772</v>
      </c>
      <c r="E74" s="207" t="s">
        <v>880</v>
      </c>
      <c r="F74" s="208">
        <v>1</v>
      </c>
      <c r="G74" s="209" t="s">
        <v>1386</v>
      </c>
      <c r="H74" s="207" t="s">
        <v>908</v>
      </c>
      <c r="I74" s="208" t="s">
        <v>89</v>
      </c>
      <c r="J74" s="207" t="s">
        <v>909</v>
      </c>
      <c r="K74" s="207" t="s">
        <v>874</v>
      </c>
      <c r="L74" s="207" t="s">
        <v>910</v>
      </c>
      <c r="M74" s="164" t="s">
        <v>871</v>
      </c>
      <c r="N74" s="163">
        <v>2</v>
      </c>
      <c r="O74" s="163">
        <v>2</v>
      </c>
      <c r="P74" s="163">
        <f t="shared" si="0"/>
        <v>4</v>
      </c>
      <c r="Q74" s="164" t="str">
        <f t="shared" si="1"/>
        <v>Bajo</v>
      </c>
      <c r="R74" s="163">
        <v>25</v>
      </c>
      <c r="S74" s="163">
        <f t="shared" si="4"/>
        <v>100</v>
      </c>
      <c r="T74" s="165" t="str">
        <f t="shared" si="2"/>
        <v>III</v>
      </c>
      <c r="U74" s="164" t="str">
        <f t="shared" si="12"/>
        <v>Mejorable</v>
      </c>
      <c r="V74" s="207"/>
      <c r="W74" s="222"/>
      <c r="X74" s="207" t="str">
        <f t="shared" si="11"/>
        <v>Lesiones o enfermedades con incapacidad laboral temporal; pérdidas económicas leves.</v>
      </c>
      <c r="Y74" s="207" t="s">
        <v>79</v>
      </c>
      <c r="Z74" s="207" t="s">
        <v>1156</v>
      </c>
      <c r="AA74" s="207" t="s">
        <v>1156</v>
      </c>
      <c r="AB74" s="207" t="s">
        <v>1156</v>
      </c>
      <c r="AC74" s="207" t="s">
        <v>1336</v>
      </c>
      <c r="AD74" s="207" t="s">
        <v>1201</v>
      </c>
    </row>
    <row r="75" spans="1:30" ht="176.25" customHeight="1">
      <c r="A75" s="207" t="s">
        <v>613</v>
      </c>
      <c r="B75" s="207" t="s">
        <v>771</v>
      </c>
      <c r="C75" s="207" t="s">
        <v>704</v>
      </c>
      <c r="D75" s="207" t="s">
        <v>645</v>
      </c>
      <c r="E75" s="207" t="s">
        <v>855</v>
      </c>
      <c r="F75" s="208">
        <v>1</v>
      </c>
      <c r="G75" s="209" t="s">
        <v>1387</v>
      </c>
      <c r="H75" s="207" t="s">
        <v>942</v>
      </c>
      <c r="I75" s="208" t="s">
        <v>89</v>
      </c>
      <c r="J75" s="207" t="s">
        <v>937</v>
      </c>
      <c r="K75" s="207" t="s">
        <v>940</v>
      </c>
      <c r="L75" s="207" t="s">
        <v>839</v>
      </c>
      <c r="M75" s="164" t="s">
        <v>945</v>
      </c>
      <c r="N75" s="163">
        <v>2</v>
      </c>
      <c r="O75" s="163">
        <v>2</v>
      </c>
      <c r="P75" s="163">
        <f t="shared" si="0"/>
        <v>4</v>
      </c>
      <c r="Q75" s="164" t="str">
        <f t="shared" si="1"/>
        <v>Bajo</v>
      </c>
      <c r="R75" s="163">
        <v>25</v>
      </c>
      <c r="S75" s="163">
        <f t="shared" si="4"/>
        <v>100</v>
      </c>
      <c r="T75" s="165" t="str">
        <f t="shared" si="2"/>
        <v>III</v>
      </c>
      <c r="U75" s="164" t="str">
        <f t="shared" si="12"/>
        <v>Mejorable</v>
      </c>
      <c r="V75" s="207"/>
      <c r="W75" s="222"/>
      <c r="X75" s="207" t="str">
        <f t="shared" si="11"/>
        <v>Lesiones o enfermedades con incapacidad laboral temporal; pérdidas económicas leves.</v>
      </c>
      <c r="Y75" s="207" t="s">
        <v>79</v>
      </c>
      <c r="Z75" s="207" t="s">
        <v>1156</v>
      </c>
      <c r="AA75" s="207" t="s">
        <v>1156</v>
      </c>
      <c r="AB75" s="207" t="s">
        <v>1380</v>
      </c>
      <c r="AC75" s="207" t="s">
        <v>1377</v>
      </c>
      <c r="AD75" s="207" t="s">
        <v>1379</v>
      </c>
    </row>
    <row r="76" spans="1:30" ht="176.25" customHeight="1">
      <c r="A76" s="207" t="s">
        <v>613</v>
      </c>
      <c r="B76" s="207" t="s">
        <v>771</v>
      </c>
      <c r="C76" s="207" t="s">
        <v>704</v>
      </c>
      <c r="D76" s="207" t="s">
        <v>645</v>
      </c>
      <c r="E76" s="207" t="s">
        <v>854</v>
      </c>
      <c r="F76" s="208">
        <v>1</v>
      </c>
      <c r="G76" s="209" t="s">
        <v>1387</v>
      </c>
      <c r="H76" s="207" t="s">
        <v>943</v>
      </c>
      <c r="I76" s="208" t="s">
        <v>89</v>
      </c>
      <c r="J76" s="207" t="s">
        <v>821</v>
      </c>
      <c r="K76" s="207" t="s">
        <v>940</v>
      </c>
      <c r="L76" s="207" t="s">
        <v>834</v>
      </c>
      <c r="M76" s="164" t="s">
        <v>945</v>
      </c>
      <c r="N76" s="163">
        <v>2</v>
      </c>
      <c r="O76" s="163">
        <v>2</v>
      </c>
      <c r="P76" s="163">
        <f t="shared" si="0"/>
        <v>4</v>
      </c>
      <c r="Q76" s="164" t="str">
        <f t="shared" si="1"/>
        <v>Bajo</v>
      </c>
      <c r="R76" s="163">
        <v>25</v>
      </c>
      <c r="S76" s="163">
        <f t="shared" si="4"/>
        <v>100</v>
      </c>
      <c r="T76" s="165" t="str">
        <f t="shared" si="2"/>
        <v>III</v>
      </c>
      <c r="U76" s="164" t="str">
        <f t="shared" si="12"/>
        <v>Mejorable</v>
      </c>
      <c r="V76" s="207"/>
      <c r="W76" s="222"/>
      <c r="X76" s="207" t="str">
        <f t="shared" si="11"/>
        <v>Lesiones o enfermedades con incapacidad laboral temporal; pérdidas económicas leves.</v>
      </c>
      <c r="Y76" s="207" t="s">
        <v>79</v>
      </c>
      <c r="Z76" s="207" t="s">
        <v>1156</v>
      </c>
      <c r="AA76" s="207" t="s">
        <v>1156</v>
      </c>
      <c r="AB76" s="207" t="s">
        <v>1380</v>
      </c>
      <c r="AC76" s="207" t="s">
        <v>1377</v>
      </c>
      <c r="AD76" s="207" t="s">
        <v>1379</v>
      </c>
    </row>
    <row r="77" spans="1:30" ht="176.25" customHeight="1">
      <c r="A77" s="207" t="s">
        <v>613</v>
      </c>
      <c r="B77" s="207" t="s">
        <v>771</v>
      </c>
      <c r="C77" s="207" t="s">
        <v>704</v>
      </c>
      <c r="D77" s="207" t="s">
        <v>645</v>
      </c>
      <c r="E77" s="207" t="s">
        <v>946</v>
      </c>
      <c r="F77" s="208">
        <v>1</v>
      </c>
      <c r="G77" s="209" t="s">
        <v>1387</v>
      </c>
      <c r="H77" s="207" t="s">
        <v>942</v>
      </c>
      <c r="I77" s="208" t="s">
        <v>89</v>
      </c>
      <c r="J77" s="207" t="s">
        <v>936</v>
      </c>
      <c r="K77" s="207" t="s">
        <v>948</v>
      </c>
      <c r="L77" s="207" t="s">
        <v>839</v>
      </c>
      <c r="M77" s="164" t="s">
        <v>949</v>
      </c>
      <c r="N77" s="163">
        <v>2</v>
      </c>
      <c r="O77" s="163">
        <v>1</v>
      </c>
      <c r="P77" s="163">
        <f t="shared" si="0"/>
        <v>2</v>
      </c>
      <c r="Q77" s="164" t="str">
        <f t="shared" si="1"/>
        <v>Bajo</v>
      </c>
      <c r="R77" s="163">
        <v>25</v>
      </c>
      <c r="S77" s="163">
        <f t="shared" si="4"/>
        <v>50</v>
      </c>
      <c r="T77" s="165" t="str">
        <f t="shared" si="2"/>
        <v>III</v>
      </c>
      <c r="U77" s="164" t="str">
        <f t="shared" si="12"/>
        <v>Mejorable</v>
      </c>
      <c r="V77" s="207"/>
      <c r="W77" s="222"/>
      <c r="X77" s="207" t="str">
        <f t="shared" si="11"/>
        <v>Lesiones o enfermedades con incapacidad laboral temporal; pérdidas económicas leves.</v>
      </c>
      <c r="Y77" s="207" t="s">
        <v>79</v>
      </c>
      <c r="Z77" s="207" t="s">
        <v>1156</v>
      </c>
      <c r="AA77" s="207" t="s">
        <v>1156</v>
      </c>
      <c r="AB77" s="207" t="s">
        <v>1380</v>
      </c>
      <c r="AC77" s="207" t="s">
        <v>1377</v>
      </c>
      <c r="AD77" s="207" t="s">
        <v>1379</v>
      </c>
    </row>
    <row r="78" spans="1:30" ht="176.25" customHeight="1">
      <c r="A78" s="207" t="s">
        <v>613</v>
      </c>
      <c r="B78" s="207" t="s">
        <v>771</v>
      </c>
      <c r="C78" s="207" t="s">
        <v>704</v>
      </c>
      <c r="D78" s="207" t="s">
        <v>645</v>
      </c>
      <c r="E78" s="207" t="s">
        <v>855</v>
      </c>
      <c r="F78" s="208">
        <v>1</v>
      </c>
      <c r="G78" s="209" t="s">
        <v>1388</v>
      </c>
      <c r="H78" s="207" t="s">
        <v>957</v>
      </c>
      <c r="I78" s="208" t="s">
        <v>89</v>
      </c>
      <c r="J78" s="207" t="s">
        <v>950</v>
      </c>
      <c r="K78" s="207" t="s">
        <v>960</v>
      </c>
      <c r="L78" s="207" t="s">
        <v>839</v>
      </c>
      <c r="M78" s="164" t="s">
        <v>954</v>
      </c>
      <c r="N78" s="163">
        <v>2</v>
      </c>
      <c r="O78" s="163">
        <v>2</v>
      </c>
      <c r="P78" s="163">
        <f t="shared" si="0"/>
        <v>4</v>
      </c>
      <c r="Q78" s="164" t="str">
        <f t="shared" si="1"/>
        <v>Bajo</v>
      </c>
      <c r="R78" s="163">
        <v>25</v>
      </c>
      <c r="S78" s="163">
        <f t="shared" si="4"/>
        <v>100</v>
      </c>
      <c r="T78" s="165" t="str">
        <f t="shared" si="2"/>
        <v>III</v>
      </c>
      <c r="U78" s="164" t="str">
        <f t="shared" si="12"/>
        <v>Mejorable</v>
      </c>
      <c r="V78" s="207"/>
      <c r="W78" s="222"/>
      <c r="X78" s="207" t="str">
        <f t="shared" si="11"/>
        <v>Lesiones o enfermedades con incapacidad laboral temporal; pérdidas económicas leves.</v>
      </c>
      <c r="Y78" s="207" t="s">
        <v>79</v>
      </c>
      <c r="Z78" s="207" t="s">
        <v>1156</v>
      </c>
      <c r="AA78" s="207" t="s">
        <v>1156</v>
      </c>
      <c r="AB78" s="207" t="s">
        <v>1378</v>
      </c>
      <c r="AC78" s="207" t="s">
        <v>1377</v>
      </c>
      <c r="AD78" s="207" t="s">
        <v>1379</v>
      </c>
    </row>
    <row r="79" spans="1:30" ht="176.25" customHeight="1">
      <c r="A79" s="207" t="s">
        <v>613</v>
      </c>
      <c r="B79" s="207" t="s">
        <v>771</v>
      </c>
      <c r="C79" s="207" t="s">
        <v>704</v>
      </c>
      <c r="D79" s="207" t="s">
        <v>645</v>
      </c>
      <c r="E79" s="207" t="s">
        <v>946</v>
      </c>
      <c r="F79" s="208">
        <v>1</v>
      </c>
      <c r="G79" s="209" t="s">
        <v>1388</v>
      </c>
      <c r="H79" s="207" t="s">
        <v>957</v>
      </c>
      <c r="I79" s="208" t="s">
        <v>89</v>
      </c>
      <c r="J79" s="207" t="s">
        <v>950</v>
      </c>
      <c r="K79" s="207" t="s">
        <v>959</v>
      </c>
      <c r="L79" s="207" t="s">
        <v>839</v>
      </c>
      <c r="M79" s="164" t="s">
        <v>955</v>
      </c>
      <c r="N79" s="163">
        <v>2</v>
      </c>
      <c r="O79" s="163">
        <v>1</v>
      </c>
      <c r="P79" s="163">
        <f t="shared" si="0"/>
        <v>2</v>
      </c>
      <c r="Q79" s="164" t="str">
        <f t="shared" si="1"/>
        <v>Bajo</v>
      </c>
      <c r="R79" s="163">
        <v>25</v>
      </c>
      <c r="S79" s="163">
        <f t="shared" si="4"/>
        <v>50</v>
      </c>
      <c r="T79" s="165" t="str">
        <f t="shared" si="2"/>
        <v>III</v>
      </c>
      <c r="U79" s="164" t="str">
        <f t="shared" si="12"/>
        <v>Mejorable</v>
      </c>
      <c r="V79" s="207"/>
      <c r="W79" s="222"/>
      <c r="X79" s="207" t="str">
        <f t="shared" si="11"/>
        <v>Lesiones o enfermedades con incapacidad laboral temporal; pérdidas económicas leves.</v>
      </c>
      <c r="Y79" s="207" t="s">
        <v>79</v>
      </c>
      <c r="Z79" s="207" t="s">
        <v>1156</v>
      </c>
      <c r="AA79" s="207" t="s">
        <v>1156</v>
      </c>
      <c r="AB79" s="207" t="s">
        <v>1378</v>
      </c>
      <c r="AC79" s="207" t="s">
        <v>1377</v>
      </c>
      <c r="AD79" s="207" t="s">
        <v>1379</v>
      </c>
    </row>
    <row r="80" spans="1:30" ht="176.25" customHeight="1">
      <c r="A80" s="207" t="s">
        <v>613</v>
      </c>
      <c r="B80" s="207" t="s">
        <v>771</v>
      </c>
      <c r="C80" s="207" t="s">
        <v>704</v>
      </c>
      <c r="D80" s="207" t="s">
        <v>645</v>
      </c>
      <c r="E80" s="207" t="s">
        <v>952</v>
      </c>
      <c r="F80" s="208">
        <v>1</v>
      </c>
      <c r="G80" s="209" t="s">
        <v>1388</v>
      </c>
      <c r="H80" s="207" t="s">
        <v>957</v>
      </c>
      <c r="I80" s="208" t="s">
        <v>89</v>
      </c>
      <c r="J80" s="207" t="s">
        <v>950</v>
      </c>
      <c r="K80" s="207" t="s">
        <v>958</v>
      </c>
      <c r="L80" s="207" t="s">
        <v>839</v>
      </c>
      <c r="M80" s="164" t="s">
        <v>956</v>
      </c>
      <c r="N80" s="163">
        <v>2</v>
      </c>
      <c r="O80" s="163">
        <v>1</v>
      </c>
      <c r="P80" s="163">
        <f>+N80*O80</f>
        <v>2</v>
      </c>
      <c r="Q80" s="164" t="str">
        <f>IF(AND(P80&gt;=0,P80&lt;=4),"Bajo",IF(AND(P80&gt;=6,P80&lt;=8),"Medio",IF(AND(P80&gt;=10,P80&lt;=20),"Alto",IF(AND(P80&gt;=24,P80&lt;=40),"Muy alto"))))</f>
        <v>Bajo</v>
      </c>
      <c r="R80" s="163">
        <v>25</v>
      </c>
      <c r="S80" s="163">
        <f>+P80*R80</f>
        <v>50</v>
      </c>
      <c r="T80" s="165" t="str">
        <f>IF(AND(S80&gt;=600,S80&lt;=4000),"I",IF(AND(S80&gt;=150,S80&lt;=500),"II",IF(AND(S80&gt;=40,S80&lt;=120),"III",IF(AND(S80&gt;=0,S80&lt;=39),"IV"))))</f>
        <v>III</v>
      </c>
      <c r="U80" s="164" t="str">
        <f t="shared" si="12"/>
        <v>Mejorable</v>
      </c>
      <c r="V80" s="207"/>
      <c r="W80" s="222"/>
      <c r="X80" s="207" t="str">
        <f t="shared" si="11"/>
        <v>Lesiones o enfermedades con incapacidad laboral temporal; pérdidas económicas leves.</v>
      </c>
      <c r="Y80" s="207" t="s">
        <v>79</v>
      </c>
      <c r="Z80" s="207" t="s">
        <v>1156</v>
      </c>
      <c r="AA80" s="207" t="s">
        <v>1156</v>
      </c>
      <c r="AB80" s="207" t="s">
        <v>1378</v>
      </c>
      <c r="AC80" s="207" t="s">
        <v>1377</v>
      </c>
      <c r="AD80" s="207" t="s">
        <v>1379</v>
      </c>
    </row>
    <row r="81" spans="1:30" ht="176.25" customHeight="1">
      <c r="A81" s="207" t="s">
        <v>613</v>
      </c>
      <c r="B81" s="207" t="s">
        <v>771</v>
      </c>
      <c r="C81" s="207" t="s">
        <v>704</v>
      </c>
      <c r="D81" s="207" t="s">
        <v>645</v>
      </c>
      <c r="E81" s="207" t="s">
        <v>855</v>
      </c>
      <c r="F81" s="208">
        <v>1</v>
      </c>
      <c r="G81" s="209" t="s">
        <v>1389</v>
      </c>
      <c r="H81" s="207" t="s">
        <v>957</v>
      </c>
      <c r="I81" s="208" t="s">
        <v>89</v>
      </c>
      <c r="J81" s="207" t="s">
        <v>950</v>
      </c>
      <c r="K81" s="207" t="s">
        <v>960</v>
      </c>
      <c r="L81" s="207" t="s">
        <v>839</v>
      </c>
      <c r="M81" s="164" t="s">
        <v>969</v>
      </c>
      <c r="N81" s="163">
        <v>2</v>
      </c>
      <c r="O81" s="163">
        <v>2</v>
      </c>
      <c r="P81" s="163">
        <f>+N81*O81</f>
        <v>4</v>
      </c>
      <c r="Q81" s="164" t="str">
        <f>IF(AND(P81&gt;=0,P81&lt;=4),"Bajo",IF(AND(P81&gt;=6,P81&lt;=8),"Medio",IF(AND(P81&gt;=10,P81&lt;=20),"Alto",IF(AND(P81&gt;=24,P81&lt;=40),"Muy alto"))))</f>
        <v>Bajo</v>
      </c>
      <c r="R81" s="163">
        <v>25</v>
      </c>
      <c r="S81" s="163">
        <f>+P81*R81</f>
        <v>100</v>
      </c>
      <c r="T81" s="165" t="str">
        <f>IF(AND(S81&gt;=600,S81&lt;=4000),"I",IF(AND(S81&gt;=150,S81&lt;=500),"II",IF(AND(S81&gt;=40,S81&lt;=120),"III",IF(AND(S81&gt;=0,S81&lt;=39),"IV"))))</f>
        <v>III</v>
      </c>
      <c r="U81" s="164" t="str">
        <f t="shared" si="12"/>
        <v>Mejorable</v>
      </c>
      <c r="V81" s="207"/>
      <c r="W81" s="222"/>
      <c r="X81" s="207" t="str">
        <f t="shared" si="11"/>
        <v>Lesiones o enfermedades con incapacidad laboral temporal; pérdidas económicas leves.</v>
      </c>
      <c r="Y81" s="207" t="s">
        <v>79</v>
      </c>
      <c r="Z81" s="207" t="s">
        <v>1156</v>
      </c>
      <c r="AA81" s="207" t="s">
        <v>1156</v>
      </c>
      <c r="AB81" s="207" t="s">
        <v>1378</v>
      </c>
      <c r="AC81" s="207" t="s">
        <v>1377</v>
      </c>
      <c r="AD81" s="207" t="s">
        <v>1379</v>
      </c>
    </row>
    <row r="82" spans="1:30" ht="176.25" customHeight="1">
      <c r="A82" s="207" t="s">
        <v>613</v>
      </c>
      <c r="B82" s="207" t="s">
        <v>771</v>
      </c>
      <c r="C82" s="207" t="s">
        <v>704</v>
      </c>
      <c r="D82" s="207" t="s">
        <v>645</v>
      </c>
      <c r="E82" s="207" t="s">
        <v>946</v>
      </c>
      <c r="F82" s="208">
        <v>1</v>
      </c>
      <c r="G82" s="209" t="s">
        <v>1389</v>
      </c>
      <c r="H82" s="207" t="s">
        <v>957</v>
      </c>
      <c r="I82" s="208" t="s">
        <v>89</v>
      </c>
      <c r="J82" s="207" t="s">
        <v>950</v>
      </c>
      <c r="K82" s="207" t="s">
        <v>959</v>
      </c>
      <c r="L82" s="207" t="s">
        <v>839</v>
      </c>
      <c r="M82" s="164" t="s">
        <v>970</v>
      </c>
      <c r="N82" s="163">
        <v>2</v>
      </c>
      <c r="O82" s="163">
        <v>1</v>
      </c>
      <c r="P82" s="163">
        <f>+N82*O82</f>
        <v>2</v>
      </c>
      <c r="Q82" s="164" t="str">
        <f>IF(AND(P82&gt;=0,P82&lt;=4),"Bajo",IF(AND(P82&gt;=6,P82&lt;=8),"Medio",IF(AND(P82&gt;=10,P82&lt;=20),"Alto",IF(AND(P82&gt;=24,P82&lt;=40),"Muy alto"))))</f>
        <v>Bajo</v>
      </c>
      <c r="R82" s="163">
        <v>25</v>
      </c>
      <c r="S82" s="163">
        <f>+P82*R82</f>
        <v>50</v>
      </c>
      <c r="T82" s="165" t="str">
        <f>IF(AND(S82&gt;=600,S82&lt;=4000),"I",IF(AND(S82&gt;=150,S82&lt;=500),"II",IF(AND(S82&gt;=40,S82&lt;=120),"III",IF(AND(S82&gt;=0,S82&lt;=39),"IV"))))</f>
        <v>III</v>
      </c>
      <c r="U82" s="164" t="str">
        <f t="shared" si="12"/>
        <v>Mejorable</v>
      </c>
      <c r="V82" s="207"/>
      <c r="W82" s="222"/>
      <c r="X82" s="207" t="str">
        <f t="shared" si="11"/>
        <v>Lesiones o enfermedades con incapacidad laboral temporal; pérdidas económicas leves.</v>
      </c>
      <c r="Y82" s="207" t="s">
        <v>79</v>
      </c>
      <c r="Z82" s="207" t="s">
        <v>1156</v>
      </c>
      <c r="AA82" s="207" t="s">
        <v>1156</v>
      </c>
      <c r="AB82" s="207" t="s">
        <v>1378</v>
      </c>
      <c r="AC82" s="207" t="s">
        <v>1377</v>
      </c>
      <c r="AD82" s="207" t="s">
        <v>1379</v>
      </c>
    </row>
    <row r="83" spans="1:30" ht="176.25" customHeight="1">
      <c r="A83" s="207" t="s">
        <v>613</v>
      </c>
      <c r="B83" s="207" t="s">
        <v>771</v>
      </c>
      <c r="C83" s="207" t="s">
        <v>704</v>
      </c>
      <c r="D83" s="207" t="s">
        <v>645</v>
      </c>
      <c r="E83" s="207" t="s">
        <v>952</v>
      </c>
      <c r="F83" s="208">
        <v>1</v>
      </c>
      <c r="G83" s="209" t="s">
        <v>1389</v>
      </c>
      <c r="H83" s="207" t="s">
        <v>957</v>
      </c>
      <c r="I83" s="208" t="s">
        <v>89</v>
      </c>
      <c r="J83" s="207" t="s">
        <v>950</v>
      </c>
      <c r="K83" s="207" t="s">
        <v>958</v>
      </c>
      <c r="L83" s="207" t="s">
        <v>839</v>
      </c>
      <c r="M83" s="164" t="s">
        <v>971</v>
      </c>
      <c r="N83" s="163">
        <v>2</v>
      </c>
      <c r="O83" s="163">
        <v>1</v>
      </c>
      <c r="P83" s="163">
        <f>+N83*O83</f>
        <v>2</v>
      </c>
      <c r="Q83" s="164" t="str">
        <f>IF(AND(P83&gt;=0,P83&lt;=4),"Bajo",IF(AND(P83&gt;=6,P83&lt;=8),"Medio",IF(AND(P83&gt;=10,P83&lt;=20),"Alto",IF(AND(P83&gt;=24,P83&lt;=40),"Muy alto"))))</f>
        <v>Bajo</v>
      </c>
      <c r="R83" s="163">
        <v>25</v>
      </c>
      <c r="S83" s="163">
        <f>+P83*R83</f>
        <v>50</v>
      </c>
      <c r="T83" s="165" t="str">
        <f>IF(AND(S83&gt;=600,S83&lt;=4000),"I",IF(AND(S83&gt;=150,S83&lt;=500),"II",IF(AND(S83&gt;=40,S83&lt;=120),"III",IF(AND(S83&gt;=0,S83&lt;=39),"IV"))))</f>
        <v>III</v>
      </c>
      <c r="U83" s="164" t="str">
        <f t="shared" si="12"/>
        <v>Mejorable</v>
      </c>
      <c r="V83" s="207"/>
      <c r="W83" s="222"/>
      <c r="X83" s="207" t="str">
        <f t="shared" si="11"/>
        <v>Lesiones o enfermedades con incapacidad laboral temporal; pérdidas económicas leves.</v>
      </c>
      <c r="Y83" s="207" t="s">
        <v>79</v>
      </c>
      <c r="Z83" s="207" t="s">
        <v>1156</v>
      </c>
      <c r="AA83" s="207" t="s">
        <v>1156</v>
      </c>
      <c r="AB83" s="207" t="s">
        <v>1378</v>
      </c>
      <c r="AC83" s="207" t="s">
        <v>1377</v>
      </c>
      <c r="AD83" s="207" t="s">
        <v>1379</v>
      </c>
    </row>
    <row r="84" spans="1:30" ht="176.25" customHeight="1">
      <c r="A84" s="207" t="s">
        <v>613</v>
      </c>
      <c r="B84" s="207" t="s">
        <v>771</v>
      </c>
      <c r="C84" s="207" t="s">
        <v>704</v>
      </c>
      <c r="D84" s="207" t="s">
        <v>645</v>
      </c>
      <c r="E84" s="207" t="s">
        <v>952</v>
      </c>
      <c r="F84" s="208">
        <v>0</v>
      </c>
      <c r="G84" s="209" t="s">
        <v>1390</v>
      </c>
      <c r="H84" s="207" t="s">
        <v>957</v>
      </c>
      <c r="I84" s="208" t="s">
        <v>89</v>
      </c>
      <c r="J84" s="215" t="s">
        <v>885</v>
      </c>
      <c r="K84" s="207" t="s">
        <v>958</v>
      </c>
      <c r="L84" s="207" t="s">
        <v>839</v>
      </c>
      <c r="M84" s="164" t="s">
        <v>977</v>
      </c>
      <c r="N84" s="163">
        <v>2</v>
      </c>
      <c r="O84" s="163">
        <v>1</v>
      </c>
      <c r="P84" s="163">
        <f>+N84*O84</f>
        <v>2</v>
      </c>
      <c r="Q84" s="164" t="str">
        <f>IF(AND(P84&gt;=0,P84&lt;=4),"Bajo",IF(AND(P84&gt;=6,P84&lt;=8),"Medio",IF(AND(P84&gt;=10,P84&lt;=20),"Alto",IF(AND(P84&gt;=24,P84&lt;=40),"Muy alto"))))</f>
        <v>Bajo</v>
      </c>
      <c r="R84" s="163">
        <v>25</v>
      </c>
      <c r="S84" s="163">
        <f>+P84*R84</f>
        <v>50</v>
      </c>
      <c r="T84" s="165" t="str">
        <f>IF(AND(S84&gt;=600,S84&lt;=4000),"I",IF(AND(S84&gt;=150,S84&lt;=500),"II",IF(AND(S84&gt;=40,S84&lt;=120),"III",IF(AND(S84&gt;=0,S84&lt;=39),"IV"))))</f>
        <v>III</v>
      </c>
      <c r="U84" s="164" t="str">
        <f>IF(AND(S84&gt;=600,S84&lt;=4000),"No Aceptable",IF(AND(S84&gt;=150,S84&lt;=500),"Aceptable con Control Especifico",IF(AND(S84&gt;=40,S84&lt;=120),"Mejorable",IF(AND(S84&gt;=0,S84&lt;=39),"Aceptable",))))</f>
        <v>Mejorable</v>
      </c>
      <c r="V84" s="207"/>
      <c r="W84" s="222"/>
      <c r="X84" s="207" t="str">
        <f t="shared" si="11"/>
        <v>Lesiones o enfermedades con incapacidad laboral temporal; pérdidas económicas leves.</v>
      </c>
      <c r="Y84" s="207" t="s">
        <v>79</v>
      </c>
      <c r="Z84" s="207" t="s">
        <v>1156</v>
      </c>
      <c r="AA84" s="207" t="s">
        <v>1156</v>
      </c>
      <c r="AB84" s="207" t="s">
        <v>1378</v>
      </c>
      <c r="AC84" s="207" t="s">
        <v>1377</v>
      </c>
      <c r="AD84" s="207" t="s">
        <v>1379</v>
      </c>
    </row>
    <row r="85" spans="1:30" ht="176.25" customHeight="1">
      <c r="A85" s="207" t="s">
        <v>613</v>
      </c>
      <c r="B85" s="207" t="s">
        <v>771</v>
      </c>
      <c r="C85" s="207" t="s">
        <v>765</v>
      </c>
      <c r="D85" s="209" t="s">
        <v>772</v>
      </c>
      <c r="E85" s="207" t="s">
        <v>1440</v>
      </c>
      <c r="F85" s="208">
        <v>1</v>
      </c>
      <c r="G85" s="164" t="s">
        <v>1525</v>
      </c>
      <c r="H85" s="164" t="s">
        <v>528</v>
      </c>
      <c r="I85" s="163" t="s">
        <v>89</v>
      </c>
      <c r="J85" s="164" t="s">
        <v>1100</v>
      </c>
      <c r="K85" s="164" t="s">
        <v>628</v>
      </c>
      <c r="L85" s="164" t="s">
        <v>697</v>
      </c>
      <c r="M85" s="164" t="s">
        <v>702</v>
      </c>
      <c r="N85" s="163">
        <v>2</v>
      </c>
      <c r="O85" s="163">
        <v>1</v>
      </c>
      <c r="P85" s="163">
        <f>N85*O85</f>
        <v>2</v>
      </c>
      <c r="Q85" s="164" t="str">
        <f>IF(AND(P85&gt;=0,P85&lt;=4),"Bajo",IF(AND(P85&gt;=6,P85&lt;=8),"Medio",IF(AND(P85&gt;=10,P85&lt;=20),"Alto",IF(AND(P85&gt;=24,P85&lt;=40),"Muy alto","ERROR"))))</f>
        <v>Bajo</v>
      </c>
      <c r="R85" s="163">
        <v>60</v>
      </c>
      <c r="S85" s="163">
        <f>P85*R85</f>
        <v>120</v>
      </c>
      <c r="T85" s="165" t="str">
        <f>IF(AND(S85&gt;=600,S85&lt;=4000),"I",IF(AND(S85&gt;=150,S85&lt;=500),"II",IF(AND(S85&gt;=40,S85&lt;=120),"III",IF(AND(S85&gt;=0,S85&lt;=39),"IV","ERROR"))))</f>
        <v>III</v>
      </c>
      <c r="U85" s="164" t="str">
        <f>IF(AND(S85&gt;=600,S85&lt;=4000),"No Aceptable",IF(AND(S85&gt;=150,S85&lt;=500),"Aceptable con Control Especifico",IF(AND(S85&gt;=40,S85&lt;=120),"Mejorable",IF(AND(S85&gt;=0,S85&lt;=39),"Aceptable",))))</f>
        <v>Mejorable</v>
      </c>
      <c r="V85" s="164"/>
      <c r="W85" s="222"/>
      <c r="X85" s="164" t="str">
        <f t="shared" si="11"/>
        <v>Lesiones o enfermedades graves irreparables (Incapacidad permanente parcial o invalidez); pérdidas económicas altas.</v>
      </c>
      <c r="Y85" s="164" t="s">
        <v>79</v>
      </c>
      <c r="Z85" s="164" t="s">
        <v>1119</v>
      </c>
      <c r="AA85" s="164" t="s">
        <v>1119</v>
      </c>
      <c r="AB85" s="164" t="s">
        <v>1153</v>
      </c>
      <c r="AC85" s="164" t="s">
        <v>1154</v>
      </c>
      <c r="AD85" s="164" t="s">
        <v>1119</v>
      </c>
    </row>
    <row r="86" spans="1:30" ht="176.25" customHeight="1">
      <c r="A86" s="207" t="s">
        <v>613</v>
      </c>
      <c r="B86" s="207" t="s">
        <v>771</v>
      </c>
      <c r="C86" s="207" t="s">
        <v>765</v>
      </c>
      <c r="D86" s="209" t="s">
        <v>772</v>
      </c>
      <c r="E86" s="207" t="s">
        <v>1440</v>
      </c>
      <c r="F86" s="208">
        <v>1</v>
      </c>
      <c r="G86" s="164" t="s">
        <v>1525</v>
      </c>
      <c r="H86" s="164" t="s">
        <v>537</v>
      </c>
      <c r="I86" s="163" t="s">
        <v>89</v>
      </c>
      <c r="J86" s="164" t="s">
        <v>1101</v>
      </c>
      <c r="K86" s="164" t="s">
        <v>628</v>
      </c>
      <c r="L86" s="164" t="s">
        <v>697</v>
      </c>
      <c r="M86" s="164" t="s">
        <v>702</v>
      </c>
      <c r="N86" s="163">
        <v>6</v>
      </c>
      <c r="O86" s="163">
        <v>1</v>
      </c>
      <c r="P86" s="163">
        <f>N86*O86</f>
        <v>6</v>
      </c>
      <c r="Q86" s="164" t="str">
        <f>IF(AND(P86&gt;=0,P86&lt;=4),"Bajo",IF(AND(P86&gt;=6,P86&lt;=8),"Medio",IF(AND(P86&gt;=10,P86&lt;=20),"Alto",IF(AND(P86&gt;=24,P86&lt;=40),"Muy alto","ERROR"))))</f>
        <v>Medio</v>
      </c>
      <c r="R86" s="163">
        <v>60</v>
      </c>
      <c r="S86" s="163">
        <f>P86*R86</f>
        <v>360</v>
      </c>
      <c r="T86" s="165" t="str">
        <f>IF(AND(S86&gt;=600,S86&lt;=4000),"I",IF(AND(S86&gt;=150,S86&lt;=500),"II",IF(AND(S86&gt;=40,S86&lt;=120),"III",IF(AND(S86&gt;=0,S86&lt;=39),"IV","ERROR"))))</f>
        <v>II</v>
      </c>
      <c r="U86" s="164" t="str">
        <f>IF(AND(S86&gt;=600,S86&lt;=4000),"No Aceptable",IF(AND(S86&gt;=150,S86&lt;=500),"Aceptable con Control Especifico",IF(AND(S86&gt;=40,S86&lt;=120),"Mejorable",IF(AND(S86&gt;=0,S86&lt;=39),"Aceptable",))))</f>
        <v>Aceptable con Control Especifico</v>
      </c>
      <c r="V86" s="164"/>
      <c r="W86" s="222"/>
      <c r="X86" s="164" t="str">
        <f t="shared" si="11"/>
        <v>Lesiones o enfermedades graves irreparables (Incapacidad permanente parcial o invalidez); pérdidas económicas altas.</v>
      </c>
      <c r="Y86" s="164" t="s">
        <v>79</v>
      </c>
      <c r="Z86" s="164" t="s">
        <v>1119</v>
      </c>
      <c r="AA86" s="164" t="s">
        <v>1119</v>
      </c>
      <c r="AB86" s="164" t="s">
        <v>1153</v>
      </c>
      <c r="AC86" s="164" t="s">
        <v>1154</v>
      </c>
      <c r="AD86" s="164" t="s">
        <v>1119</v>
      </c>
    </row>
  </sheetData>
  <autoFilter ref="A8:IV86"/>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31">
    <cfRule type="cellIs" dxfId="226" priority="190" stopIfTrue="1" operator="equal">
      <formula>"ALTO"</formula>
    </cfRule>
    <cfRule type="cellIs" dxfId="225" priority="191" stopIfTrue="1" operator="equal">
      <formula>"MEDIO"</formula>
    </cfRule>
    <cfRule type="cellIs" dxfId="224" priority="192" stopIfTrue="1" operator="equal">
      <formula>"BAJO"</formula>
    </cfRule>
  </conditionalFormatting>
  <conditionalFormatting sqref="Q9:Q39">
    <cfRule type="cellIs" dxfId="223" priority="9" stopIfTrue="1" operator="equal">
      <formula>"MUY ALTO"</formula>
    </cfRule>
  </conditionalFormatting>
  <conditionalFormatting sqref="Q32:Q39">
    <cfRule type="cellIs" dxfId="222" priority="11" stopIfTrue="1" operator="equal">
      <formula>"MEDIO"</formula>
    </cfRule>
    <cfRule type="cellIs" dxfId="221" priority="12" stopIfTrue="1" operator="equal">
      <formula>"BAJO"</formula>
    </cfRule>
  </conditionalFormatting>
  <conditionalFormatting sqref="Q32:Q40">
    <cfRule type="cellIs" dxfId="220" priority="10" stopIfTrue="1" operator="equal">
      <formula>"ALTO"</formula>
    </cfRule>
  </conditionalFormatting>
  <conditionalFormatting sqref="Q40">
    <cfRule type="cellIs" dxfId="219" priority="189" stopIfTrue="1" operator="equal">
      <formula>"MUY ALTO"</formula>
    </cfRule>
  </conditionalFormatting>
  <conditionalFormatting sqref="Q40:Q53">
    <cfRule type="cellIs" dxfId="218" priority="35" stopIfTrue="1" operator="equal">
      <formula>"MEDIO"</formula>
    </cfRule>
    <cfRule type="cellIs" dxfId="217" priority="36" stopIfTrue="1" operator="equal">
      <formula>"BAJO"</formula>
    </cfRule>
  </conditionalFormatting>
  <conditionalFormatting sqref="Q41:Q84">
    <cfRule type="cellIs" dxfId="216" priority="34" stopIfTrue="1" operator="equal">
      <formula>"ALTO"</formula>
    </cfRule>
  </conditionalFormatting>
  <conditionalFormatting sqref="Q41:Q86">
    <cfRule type="cellIs" dxfId="215" priority="33" stopIfTrue="1" operator="equal">
      <formula>"MUY ALTO"</formula>
    </cfRule>
  </conditionalFormatting>
  <conditionalFormatting sqref="Q54:Q86">
    <cfRule type="cellIs" dxfId="214" priority="47" stopIfTrue="1" operator="equal">
      <formula>"MEDIO"</formula>
    </cfRule>
    <cfRule type="cellIs" dxfId="213" priority="48" stopIfTrue="1" operator="equal">
      <formula>"BAJO"</formula>
    </cfRule>
  </conditionalFormatting>
  <conditionalFormatting sqref="Q85:Q86">
    <cfRule type="cellIs" dxfId="212" priority="46" stopIfTrue="1" operator="equal">
      <formula>"ALTO"</formula>
    </cfRule>
  </conditionalFormatting>
  <conditionalFormatting sqref="T9:T86">
    <cfRule type="cellIs" dxfId="211" priority="5" stopIfTrue="1" operator="equal">
      <formula>"IV"</formula>
    </cfRule>
    <cfRule type="cellIs" dxfId="210" priority="6" stopIfTrue="1" operator="equal">
      <formula>"I"</formula>
    </cfRule>
    <cfRule type="cellIs" dxfId="209" priority="7" stopIfTrue="1" operator="equal">
      <formula>"II"</formula>
    </cfRule>
    <cfRule type="cellIs" dxfId="208" priority="8" stopIfTrue="1" operator="equal">
      <formula>"III"</formula>
    </cfRule>
  </conditionalFormatting>
  <conditionalFormatting sqref="U9:U86">
    <cfRule type="cellIs" dxfId="207" priority="181" stopIfTrue="1" operator="equal">
      <formula>"Mejorable, Mejorar el control existente"</formula>
    </cfRule>
    <cfRule type="cellIs" dxfId="206" priority="182" stopIfTrue="1" operator="equal">
      <formula>"No Aceptable o Aceptable con control especifico, Corregir o adoptar medidas de control "</formula>
    </cfRule>
    <cfRule type="cellIs" dxfId="205" priority="183" stopIfTrue="1" operator="equal">
      <formula>"Aceptable, No intervenir, salvo que un análisis más preciso lo justifique"</formula>
    </cfRule>
    <cfRule type="cellIs" dxfId="204" priority="184" stopIfTrue="1" operator="equal">
      <formula>"No Aceptable, Situación crítica, corrección urgente"</formula>
    </cfRule>
  </conditionalFormatting>
  <dataValidations count="6">
    <dataValidation type="list" allowBlank="1" showInputMessage="1" showErrorMessage="1" sqref="N9:N39 N41:N51 N54:N86">
      <formula1>"0,1, 2, 6, 10"</formula1>
    </dataValidation>
    <dataValidation type="list" allowBlank="1" showInputMessage="1" showErrorMessage="1" sqref="N40 N52:N53">
      <formula1>"1, 2, 6, 10"</formula1>
    </dataValidation>
    <dataValidation type="list" allowBlank="1" showInputMessage="1" showErrorMessage="1" sqref="O9:O31 O40:O84">
      <formula1>"1, 2, 3, 4"</formula1>
    </dataValidation>
    <dataValidation type="list" allowBlank="1" showInputMessage="1" showErrorMessage="1" sqref="R9:R31 R40:R84">
      <formula1>"10, 25, 60, 100"</formula1>
    </dataValidation>
    <dataValidation type="list" allowBlank="1" showInputMessage="1" showErrorMessage="1" sqref="F9:F86">
      <formula1>"0, 1"</formula1>
    </dataValidation>
    <dataValidation type="list" allowBlank="1" showInputMessage="1" showErrorMessage="1" sqref="I9:I86">
      <formula1>"Enfermedad Laboral., Accidente de Trabajo."</formula1>
    </dataValidation>
  </dataValidations>
  <pageMargins left="0.63" right="0.49" top="0.49" bottom="0.74803149606299213" header="0.19" footer="0.26"/>
  <pageSetup scale="2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IV76"/>
  <sheetViews>
    <sheetView showGridLines="0" zoomScale="70" zoomScaleNormal="70" zoomScaleSheetLayoutView="50" workbookViewId="0">
      <pane xSplit="9" ySplit="8" topLeftCell="R9" activePane="bottomRight" state="frozen"/>
      <selection activeCell="I20" sqref="I20"/>
      <selection pane="topRight" activeCell="I20" sqref="I20"/>
      <selection pane="bottomLeft" activeCell="I20" sqref="I20"/>
      <selection pane="bottomRight" activeCell="Y6" sqref="Y6:AD6"/>
    </sheetView>
  </sheetViews>
  <sheetFormatPr baseColWidth="10" defaultColWidth="9.140625" defaultRowHeight="15"/>
  <cols>
    <col min="1" max="1" width="17.7109375" style="204" customWidth="1"/>
    <col min="2" max="2" width="11.5703125" style="204" bestFit="1" customWidth="1"/>
    <col min="3" max="3" width="9.85546875" style="204" customWidth="1"/>
    <col min="4" max="4" width="12" style="204" customWidth="1"/>
    <col min="5" max="5" width="35.28515625" style="204" customWidth="1"/>
    <col min="6" max="6" width="12" style="204" customWidth="1"/>
    <col min="7" max="7" width="18.42578125" style="203" customWidth="1"/>
    <col min="8" max="8" width="22.140625" style="203" customWidth="1"/>
    <col min="9" max="9" width="16.5703125" style="204" customWidth="1"/>
    <col min="10" max="10" width="22.5703125" style="204" customWidth="1"/>
    <col min="11" max="11" width="28.7109375" style="204" customWidth="1"/>
    <col min="12" max="12" width="24.28515625" style="204" customWidth="1"/>
    <col min="13" max="13" width="33.7109375" style="204" customWidth="1"/>
    <col min="14" max="14" width="8.140625" style="204" customWidth="1"/>
    <col min="15" max="16" width="7.85546875" style="204" customWidth="1"/>
    <col min="17" max="17" width="8.5703125" style="204" customWidth="1"/>
    <col min="18" max="18" width="8" style="204" customWidth="1"/>
    <col min="19" max="19" width="7.85546875" style="204" customWidth="1"/>
    <col min="20" max="20" width="8.5703125" style="204" customWidth="1"/>
    <col min="21" max="21" width="18.140625" style="205" customWidth="1"/>
    <col min="22" max="22" width="9" style="205" hidden="1" customWidth="1"/>
    <col min="23" max="23" width="19.7109375" style="204" hidden="1" customWidth="1"/>
    <col min="24" max="24" width="16.7109375" style="204" customWidth="1"/>
    <col min="25" max="25" width="14.28515625" style="204" customWidth="1"/>
    <col min="26" max="26" width="13.7109375" style="204" customWidth="1"/>
    <col min="27" max="27" width="40.7109375" style="204" customWidth="1"/>
    <col min="28" max="28" width="64.28515625" style="204" customWidth="1"/>
    <col min="29" max="29" width="25.140625" style="204" customWidth="1"/>
    <col min="30" max="16384" width="9.140625" style="204"/>
  </cols>
  <sheetData>
    <row r="1" spans="1:256">
      <c r="A1" s="392"/>
      <c r="B1" s="392"/>
      <c r="C1" s="385" t="s">
        <v>90</v>
      </c>
      <c r="D1" s="385"/>
      <c r="E1" s="385"/>
      <c r="F1" s="385"/>
      <c r="G1" s="385"/>
      <c r="H1" s="385"/>
      <c r="I1" s="385"/>
      <c r="J1" s="385"/>
      <c r="K1" s="385"/>
      <c r="L1" s="385"/>
      <c r="M1" s="385"/>
      <c r="N1" s="385"/>
      <c r="O1" s="385"/>
      <c r="P1" s="385"/>
      <c r="Q1" s="385"/>
      <c r="R1" s="385"/>
      <c r="S1" s="385"/>
      <c r="T1" s="385"/>
      <c r="U1" s="385"/>
      <c r="V1" s="385"/>
      <c r="W1" s="385"/>
      <c r="X1" s="385"/>
      <c r="Y1" s="385"/>
      <c r="Z1" s="385"/>
      <c r="AA1" s="386"/>
      <c r="AB1" s="386"/>
      <c r="AC1" s="386"/>
      <c r="AD1" s="386"/>
    </row>
    <row r="2" spans="1:256">
      <c r="A2" s="392"/>
      <c r="B2" s="392"/>
      <c r="C2" s="385" t="s">
        <v>91</v>
      </c>
      <c r="D2" s="385"/>
      <c r="E2" s="385"/>
      <c r="F2" s="385"/>
      <c r="G2" s="385"/>
      <c r="H2" s="385"/>
      <c r="I2" s="385"/>
      <c r="J2" s="385"/>
      <c r="K2" s="385"/>
      <c r="L2" s="385"/>
      <c r="M2" s="385"/>
      <c r="N2" s="385"/>
      <c r="O2" s="385"/>
      <c r="P2" s="385"/>
      <c r="Q2" s="385"/>
      <c r="R2" s="385"/>
      <c r="S2" s="385"/>
      <c r="T2" s="385"/>
      <c r="U2" s="385"/>
      <c r="V2" s="385"/>
      <c r="W2" s="385"/>
      <c r="X2" s="385"/>
      <c r="Y2" s="385"/>
      <c r="Z2" s="385"/>
      <c r="AA2" s="386"/>
      <c r="AB2" s="386"/>
      <c r="AC2" s="386"/>
      <c r="AD2" s="386"/>
    </row>
    <row r="3" spans="1:256">
      <c r="A3" s="392"/>
      <c r="B3" s="392"/>
      <c r="C3" s="386" t="s">
        <v>1125</v>
      </c>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row>
    <row r="4" spans="1:256">
      <c r="A4" s="392"/>
      <c r="B4" s="392"/>
      <c r="C4" s="386" t="s">
        <v>93</v>
      </c>
      <c r="D4" s="386"/>
      <c r="E4" s="386"/>
      <c r="F4" s="386"/>
      <c r="G4" s="386"/>
      <c r="H4" s="386"/>
      <c r="I4" s="386"/>
      <c r="J4" s="386" t="s">
        <v>94</v>
      </c>
      <c r="K4" s="386"/>
      <c r="L4" s="386"/>
      <c r="M4" s="386"/>
      <c r="N4" s="386"/>
      <c r="O4" s="386"/>
      <c r="P4" s="386"/>
      <c r="Q4" s="386"/>
      <c r="R4" s="386" t="s">
        <v>95</v>
      </c>
      <c r="S4" s="386"/>
      <c r="T4" s="386"/>
      <c r="U4" s="386"/>
      <c r="V4" s="386"/>
      <c r="W4" s="386"/>
      <c r="X4" s="386"/>
      <c r="Y4" s="386" t="s">
        <v>96</v>
      </c>
      <c r="Z4" s="386"/>
      <c r="AA4" s="386"/>
      <c r="AB4" s="386"/>
      <c r="AC4" s="386"/>
      <c r="AD4" s="386"/>
    </row>
    <row r="5" spans="1:256">
      <c r="A5" s="392"/>
      <c r="B5" s="392"/>
      <c r="C5" s="383" t="s">
        <v>97</v>
      </c>
      <c r="D5" s="383"/>
      <c r="E5" s="383"/>
      <c r="F5" s="383"/>
      <c r="G5" s="383"/>
      <c r="H5" s="383"/>
      <c r="I5" s="383"/>
      <c r="J5" s="383">
        <v>6</v>
      </c>
      <c r="K5" s="383"/>
      <c r="L5" s="383"/>
      <c r="M5" s="383"/>
      <c r="N5" s="383"/>
      <c r="O5" s="383"/>
      <c r="P5" s="383"/>
      <c r="Q5" s="383"/>
      <c r="R5" s="384">
        <v>46213</v>
      </c>
      <c r="S5" s="383"/>
      <c r="T5" s="383"/>
      <c r="U5" s="383"/>
      <c r="V5" s="383"/>
      <c r="W5" s="383"/>
      <c r="X5" s="383"/>
      <c r="Y5" s="383" t="s">
        <v>1663</v>
      </c>
      <c r="Z5" s="383"/>
      <c r="AA5" s="386"/>
      <c r="AB5" s="386"/>
      <c r="AC5" s="386"/>
      <c r="AD5" s="386"/>
    </row>
    <row r="6" spans="1:256" ht="17.45" customHeight="1">
      <c r="A6" s="390" t="s">
        <v>1593</v>
      </c>
      <c r="B6" s="390"/>
      <c r="C6" s="390"/>
      <c r="D6" s="390"/>
      <c r="E6" s="390"/>
      <c r="F6" s="390"/>
      <c r="G6" s="390"/>
      <c r="H6" s="389" t="s">
        <v>101</v>
      </c>
      <c r="I6" s="389"/>
      <c r="J6" s="389"/>
      <c r="K6" s="389"/>
      <c r="L6" s="391" t="s">
        <v>102</v>
      </c>
      <c r="M6" s="391"/>
      <c r="N6" s="391"/>
      <c r="O6" s="391"/>
      <c r="P6" s="391"/>
      <c r="Q6" s="391"/>
      <c r="R6" s="391"/>
      <c r="S6" s="391"/>
      <c r="T6" s="391"/>
      <c r="U6" s="391"/>
      <c r="V6" s="391"/>
      <c r="W6" s="391"/>
      <c r="X6" s="391"/>
      <c r="Y6" s="389" t="s">
        <v>99</v>
      </c>
      <c r="Z6" s="389"/>
      <c r="AA6" s="389"/>
      <c r="AB6" s="389"/>
      <c r="AC6" s="389"/>
      <c r="AD6" s="389"/>
    </row>
    <row r="7" spans="1:256" s="230" customFormat="1" ht="30">
      <c r="A7" s="223" t="s">
        <v>622</v>
      </c>
      <c r="B7" s="231" t="s">
        <v>623</v>
      </c>
      <c r="C7" s="231" t="s">
        <v>55</v>
      </c>
      <c r="D7" s="231" t="s">
        <v>80</v>
      </c>
      <c r="E7" s="231" t="s">
        <v>56</v>
      </c>
      <c r="F7" s="231" t="s">
        <v>57</v>
      </c>
      <c r="G7" s="388" t="s">
        <v>81</v>
      </c>
      <c r="H7" s="388"/>
      <c r="I7" s="388" t="s">
        <v>58</v>
      </c>
      <c r="J7" s="388"/>
      <c r="K7" s="388" t="s">
        <v>59</v>
      </c>
      <c r="L7" s="388"/>
      <c r="M7" s="388"/>
      <c r="N7" s="388" t="s">
        <v>82</v>
      </c>
      <c r="O7" s="388"/>
      <c r="P7" s="388"/>
      <c r="Q7" s="388"/>
      <c r="R7" s="388"/>
      <c r="S7" s="388"/>
      <c r="T7" s="388"/>
      <c r="U7" s="231" t="s">
        <v>60</v>
      </c>
      <c r="V7" s="388" t="s">
        <v>61</v>
      </c>
      <c r="W7" s="388"/>
      <c r="X7" s="388"/>
      <c r="Y7" s="387" t="s">
        <v>83</v>
      </c>
      <c r="Z7" s="387"/>
      <c r="AA7" s="387"/>
      <c r="AB7" s="387"/>
      <c r="AC7" s="387"/>
      <c r="AD7" s="387"/>
    </row>
    <row r="8" spans="1:256" s="210" customFormat="1" ht="40.5" customHeight="1">
      <c r="A8" s="223"/>
      <c r="B8" s="223"/>
      <c r="C8" s="223"/>
      <c r="D8" s="223"/>
      <c r="E8" s="223"/>
      <c r="F8" s="223" t="s">
        <v>84</v>
      </c>
      <c r="G8" s="223" t="s">
        <v>3</v>
      </c>
      <c r="H8" s="223" t="s">
        <v>1</v>
      </c>
      <c r="I8" s="223" t="s">
        <v>85</v>
      </c>
      <c r="J8" s="223" t="s">
        <v>86</v>
      </c>
      <c r="K8" s="224" t="s">
        <v>62</v>
      </c>
      <c r="L8" s="224" t="s">
        <v>63</v>
      </c>
      <c r="M8" s="224" t="s">
        <v>64</v>
      </c>
      <c r="N8" s="223" t="s">
        <v>65</v>
      </c>
      <c r="O8" s="223" t="s">
        <v>66</v>
      </c>
      <c r="P8" s="223" t="s">
        <v>67</v>
      </c>
      <c r="Q8" s="223" t="s">
        <v>68</v>
      </c>
      <c r="R8" s="223" t="s">
        <v>69</v>
      </c>
      <c r="S8" s="223" t="s">
        <v>70</v>
      </c>
      <c r="T8" s="223" t="s">
        <v>71</v>
      </c>
      <c r="U8" s="223" t="s">
        <v>72</v>
      </c>
      <c r="V8" s="226" t="s">
        <v>87</v>
      </c>
      <c r="W8" s="226" t="s">
        <v>1587</v>
      </c>
      <c r="X8" s="223" t="s">
        <v>2</v>
      </c>
      <c r="Y8" s="223" t="s">
        <v>73</v>
      </c>
      <c r="Z8" s="223" t="s">
        <v>74</v>
      </c>
      <c r="AA8" s="223" t="s">
        <v>75</v>
      </c>
      <c r="AB8" s="223" t="s">
        <v>76</v>
      </c>
      <c r="AC8" s="223" t="s">
        <v>77</v>
      </c>
      <c r="AD8" s="223" t="s">
        <v>0</v>
      </c>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c r="HV8" s="225"/>
      <c r="HW8" s="225"/>
      <c r="HX8" s="225"/>
      <c r="HY8" s="225"/>
      <c r="HZ8" s="225"/>
      <c r="IA8" s="225"/>
      <c r="IB8" s="225"/>
      <c r="IC8" s="225"/>
      <c r="ID8" s="225"/>
      <c r="IE8" s="225"/>
      <c r="IF8" s="225"/>
      <c r="IG8" s="225"/>
      <c r="IH8" s="225"/>
      <c r="II8" s="225"/>
      <c r="IJ8" s="225"/>
      <c r="IK8" s="225"/>
      <c r="IL8" s="225"/>
      <c r="IM8" s="225"/>
      <c r="IN8" s="225"/>
      <c r="IO8" s="225"/>
      <c r="IP8" s="225"/>
      <c r="IQ8" s="225"/>
      <c r="IR8" s="225"/>
      <c r="IS8" s="225"/>
      <c r="IT8" s="225"/>
      <c r="IU8" s="225"/>
      <c r="IV8" s="225"/>
    </row>
    <row r="9" spans="1:256" ht="240">
      <c r="A9" s="164" t="s">
        <v>1652</v>
      </c>
      <c r="B9" s="164" t="s">
        <v>1552</v>
      </c>
      <c r="C9" s="164" t="s">
        <v>1554</v>
      </c>
      <c r="D9" s="164" t="s">
        <v>645</v>
      </c>
      <c r="E9" s="164" t="s">
        <v>1570</v>
      </c>
      <c r="F9" s="163">
        <v>0</v>
      </c>
      <c r="G9" s="165" t="s">
        <v>978</v>
      </c>
      <c r="H9" s="164" t="s">
        <v>1545</v>
      </c>
      <c r="I9" s="163" t="s">
        <v>89</v>
      </c>
      <c r="J9" s="164" t="s">
        <v>1012</v>
      </c>
      <c r="K9" s="164" t="s">
        <v>1156</v>
      </c>
      <c r="L9" s="164" t="s">
        <v>1009</v>
      </c>
      <c r="M9" s="164" t="s">
        <v>1653</v>
      </c>
      <c r="N9" s="163">
        <v>2</v>
      </c>
      <c r="O9" s="163">
        <v>3</v>
      </c>
      <c r="P9" s="163">
        <f>N9*O9</f>
        <v>6</v>
      </c>
      <c r="Q9" s="164" t="str">
        <f t="shared" ref="Q9:Q72" si="0">IF(AND(P9&gt;=0,P9&lt;=4),"Bajo",IF(AND(P9&gt;=6,P9&lt;=8),"Medio",IF(AND(P9&gt;=10,P9&lt;=20),"Alto",IF(AND(P9&gt;=24,P9&lt;=40),"Muy alto"))))</f>
        <v>Medio</v>
      </c>
      <c r="R9" s="163">
        <v>60</v>
      </c>
      <c r="S9" s="163">
        <f>P9*R9</f>
        <v>360</v>
      </c>
      <c r="T9" s="165" t="str">
        <f t="shared" ref="T9:T16" si="1">IF(AND(S9&gt;=600,S9&lt;=4000),"I",IF(AND(S9&gt;=150,S9&lt;=500),"II",IF(AND(S9&gt;=40,S9&lt;=120),"III",IF(AND(S9&gt;=0,S9&lt;=39),"IV"))))</f>
        <v>II</v>
      </c>
      <c r="U9" s="164" t="str">
        <f>IF(AND(S9&gt;=600,S9&lt;=4000),"No Aceptable",IF(AND(S9&gt;=150,S9&lt;=500),"Aceptable con Control Especifico",IF(AND(S9&gt;=40,S9&lt;=120),"Mejorable",IF(AND(S9&gt;=0,S9&lt;=39),"Aceptable",))))</f>
        <v>Aceptable con Control Especifico</v>
      </c>
      <c r="V9" s="164"/>
      <c r="W9" s="227"/>
      <c r="X9" s="164" t="str">
        <f t="shared" ref="X9:X16" si="2">IF(R9=100,"Posible muerte, situación crítica o catastrófica; pérdidas económicas muy altas.",IF(R9=60,"Lesiones o enfermedades graves irreparables (Incapacidad permanente parcial o invalidez); pérdidas económicas altas.",IF(R9=25,"Lesiones o enfermedades con incapacidad laboral temporal; pérdidas económicas leves.",IF(R9=10,"Lesiones o enfermedades que no requieren incapacidad; pérdidas económicas mínimas."))))</f>
        <v>Lesiones o enfermedades graves irreparables (Incapacidad permanente parcial o invalidez); pérdidas económicas altas.</v>
      </c>
      <c r="Y9" s="164" t="s">
        <v>79</v>
      </c>
      <c r="Z9" s="164" t="s">
        <v>1156</v>
      </c>
      <c r="AA9" s="164" t="s">
        <v>1156</v>
      </c>
      <c r="AB9" s="164" t="s">
        <v>1010</v>
      </c>
      <c r="AC9" s="164" t="s">
        <v>1335</v>
      </c>
      <c r="AD9" s="164" t="s">
        <v>1201</v>
      </c>
    </row>
    <row r="10" spans="1:256" ht="240">
      <c r="A10" s="164" t="s">
        <v>613</v>
      </c>
      <c r="B10" s="164" t="s">
        <v>1552</v>
      </c>
      <c r="C10" s="164" t="s">
        <v>1554</v>
      </c>
      <c r="D10" s="164" t="s">
        <v>645</v>
      </c>
      <c r="E10" s="164" t="s">
        <v>981</v>
      </c>
      <c r="F10" s="163">
        <v>1</v>
      </c>
      <c r="G10" s="165" t="s">
        <v>978</v>
      </c>
      <c r="H10" s="164" t="s">
        <v>1011</v>
      </c>
      <c r="I10" s="163" t="s">
        <v>89</v>
      </c>
      <c r="J10" s="164" t="s">
        <v>1013</v>
      </c>
      <c r="K10" s="164" t="s">
        <v>1017</v>
      </c>
      <c r="L10" s="164" t="s">
        <v>1009</v>
      </c>
      <c r="M10" s="164" t="s">
        <v>1653</v>
      </c>
      <c r="N10" s="163">
        <v>6</v>
      </c>
      <c r="O10" s="163">
        <v>1</v>
      </c>
      <c r="P10" s="163">
        <f t="shared" ref="P10:P73" si="3">N10*O10</f>
        <v>6</v>
      </c>
      <c r="Q10" s="164" t="str">
        <f t="shared" si="0"/>
        <v>Medio</v>
      </c>
      <c r="R10" s="163">
        <v>60</v>
      </c>
      <c r="S10" s="163">
        <f t="shared" ref="S10:S16" si="4">+P10*R10</f>
        <v>360</v>
      </c>
      <c r="T10" s="165" t="str">
        <f t="shared" si="1"/>
        <v>II</v>
      </c>
      <c r="U10" s="164" t="str">
        <f t="shared" ref="U10:U73" si="5">IF(AND(S10&gt;=600,S10&lt;=4000),"No Aceptable",IF(AND(S10&gt;=150,S10&lt;=500),"Aceptable con Control Especifico",IF(AND(S10&gt;=40,S10&lt;=120),"Mejorable",IF(AND(S10&gt;=0,S10&lt;=39),"Aceptable",))))</f>
        <v>Aceptable con Control Especifico</v>
      </c>
      <c r="V10" s="164"/>
      <c r="W10" s="227"/>
      <c r="X10" s="164" t="str">
        <f t="shared" si="2"/>
        <v>Lesiones o enfermedades graves irreparables (Incapacidad permanente parcial o invalidez); pérdidas económicas altas.</v>
      </c>
      <c r="Y10" s="164" t="s">
        <v>79</v>
      </c>
      <c r="Z10" s="164" t="s">
        <v>1156</v>
      </c>
      <c r="AA10" s="164" t="s">
        <v>1156</v>
      </c>
      <c r="AB10" s="164" t="s">
        <v>1010</v>
      </c>
      <c r="AC10" s="164" t="s">
        <v>1335</v>
      </c>
      <c r="AD10" s="164" t="s">
        <v>1201</v>
      </c>
    </row>
    <row r="11" spans="1:256" ht="240">
      <c r="A11" s="164" t="s">
        <v>1652</v>
      </c>
      <c r="B11" s="164" t="s">
        <v>1552</v>
      </c>
      <c r="C11" s="164" t="s">
        <v>1554</v>
      </c>
      <c r="D11" s="164" t="s">
        <v>645</v>
      </c>
      <c r="E11" s="164" t="s">
        <v>979</v>
      </c>
      <c r="F11" s="163">
        <v>0</v>
      </c>
      <c r="G11" s="165" t="s">
        <v>978</v>
      </c>
      <c r="H11" s="164" t="s">
        <v>980</v>
      </c>
      <c r="I11" s="163" t="s">
        <v>89</v>
      </c>
      <c r="J11" s="164" t="s">
        <v>1012</v>
      </c>
      <c r="K11" s="164" t="s">
        <v>1156</v>
      </c>
      <c r="L11" s="164" t="s">
        <v>1009</v>
      </c>
      <c r="M11" s="164" t="s">
        <v>1653</v>
      </c>
      <c r="N11" s="163">
        <v>2</v>
      </c>
      <c r="O11" s="163">
        <v>3</v>
      </c>
      <c r="P11" s="163">
        <f t="shared" si="3"/>
        <v>6</v>
      </c>
      <c r="Q11" s="164" t="str">
        <f t="shared" si="0"/>
        <v>Medio</v>
      </c>
      <c r="R11" s="163">
        <v>60</v>
      </c>
      <c r="S11" s="163">
        <f t="shared" si="4"/>
        <v>360</v>
      </c>
      <c r="T11" s="165" t="str">
        <f t="shared" si="1"/>
        <v>II</v>
      </c>
      <c r="U11" s="164" t="str">
        <f t="shared" si="5"/>
        <v>Aceptable con Control Especifico</v>
      </c>
      <c r="V11" s="164"/>
      <c r="W11" s="227"/>
      <c r="X11" s="164" t="str">
        <f t="shared" si="2"/>
        <v>Lesiones o enfermedades graves irreparables (Incapacidad permanente parcial o invalidez); pérdidas económicas altas.</v>
      </c>
      <c r="Y11" s="164" t="s">
        <v>79</v>
      </c>
      <c r="Z11" s="164" t="s">
        <v>1156</v>
      </c>
      <c r="AA11" s="164" t="s">
        <v>1156</v>
      </c>
      <c r="AB11" s="164" t="s">
        <v>1010</v>
      </c>
      <c r="AC11" s="164" t="s">
        <v>1335</v>
      </c>
      <c r="AD11" s="164" t="s">
        <v>1201</v>
      </c>
    </row>
    <row r="12" spans="1:256" ht="240">
      <c r="A12" s="164" t="s">
        <v>1652</v>
      </c>
      <c r="B12" s="164" t="s">
        <v>1552</v>
      </c>
      <c r="C12" s="164" t="s">
        <v>1554</v>
      </c>
      <c r="D12" s="164" t="s">
        <v>645</v>
      </c>
      <c r="E12" s="164" t="s">
        <v>730</v>
      </c>
      <c r="F12" s="163">
        <v>1</v>
      </c>
      <c r="G12" s="165" t="s">
        <v>38</v>
      </c>
      <c r="H12" s="164" t="s">
        <v>705</v>
      </c>
      <c r="I12" s="163" t="s">
        <v>88</v>
      </c>
      <c r="J12" s="164" t="s">
        <v>708</v>
      </c>
      <c r="K12" s="164" t="s">
        <v>1156</v>
      </c>
      <c r="L12" s="164" t="s">
        <v>707</v>
      </c>
      <c r="M12" s="164" t="s">
        <v>715</v>
      </c>
      <c r="N12" s="163">
        <v>2</v>
      </c>
      <c r="O12" s="163">
        <v>3</v>
      </c>
      <c r="P12" s="163">
        <f t="shared" si="3"/>
        <v>6</v>
      </c>
      <c r="Q12" s="164" t="str">
        <f t="shared" si="0"/>
        <v>Medio</v>
      </c>
      <c r="R12" s="163">
        <v>25</v>
      </c>
      <c r="S12" s="163">
        <f t="shared" si="4"/>
        <v>150</v>
      </c>
      <c r="T12" s="165" t="str">
        <f t="shared" si="1"/>
        <v>II</v>
      </c>
      <c r="U12" s="164" t="str">
        <f t="shared" si="5"/>
        <v>Aceptable con Control Especifico</v>
      </c>
      <c r="V12" s="164"/>
      <c r="W12" s="227"/>
      <c r="X12" s="164" t="str">
        <f t="shared" si="2"/>
        <v>Lesiones o enfermedades con incapacidad laboral temporal; pérdidas económicas leves.</v>
      </c>
      <c r="Y12" s="164" t="s">
        <v>79</v>
      </c>
      <c r="Z12" s="164" t="s">
        <v>1156</v>
      </c>
      <c r="AA12" s="164" t="s">
        <v>1156</v>
      </c>
      <c r="AB12" s="164" t="s">
        <v>1156</v>
      </c>
      <c r="AC12" s="164" t="s">
        <v>1343</v>
      </c>
      <c r="AD12" s="164" t="s">
        <v>1201</v>
      </c>
    </row>
    <row r="13" spans="1:256" ht="195">
      <c r="A13" s="164" t="s">
        <v>1652</v>
      </c>
      <c r="B13" s="164" t="s">
        <v>1552</v>
      </c>
      <c r="C13" s="164" t="s">
        <v>1554</v>
      </c>
      <c r="D13" s="164" t="s">
        <v>645</v>
      </c>
      <c r="E13" s="164" t="s">
        <v>893</v>
      </c>
      <c r="F13" s="163">
        <v>0</v>
      </c>
      <c r="G13" s="165" t="s">
        <v>756</v>
      </c>
      <c r="H13" s="164" t="s">
        <v>757</v>
      </c>
      <c r="I13" s="163" t="s">
        <v>88</v>
      </c>
      <c r="J13" s="164" t="s">
        <v>758</v>
      </c>
      <c r="K13" s="164" t="s">
        <v>1156</v>
      </c>
      <c r="L13" s="164" t="s">
        <v>707</v>
      </c>
      <c r="M13" s="164" t="s">
        <v>759</v>
      </c>
      <c r="N13" s="163">
        <v>2</v>
      </c>
      <c r="O13" s="163">
        <v>2</v>
      </c>
      <c r="P13" s="163">
        <f t="shared" si="3"/>
        <v>4</v>
      </c>
      <c r="Q13" s="164" t="str">
        <f t="shared" si="0"/>
        <v>Bajo</v>
      </c>
      <c r="R13" s="163">
        <v>25</v>
      </c>
      <c r="S13" s="163">
        <f t="shared" si="4"/>
        <v>100</v>
      </c>
      <c r="T13" s="165" t="str">
        <f t="shared" si="1"/>
        <v>III</v>
      </c>
      <c r="U13" s="164" t="str">
        <f t="shared" si="5"/>
        <v>Mejorable</v>
      </c>
      <c r="V13" s="164"/>
      <c r="W13" s="227"/>
      <c r="X13" s="164" t="str">
        <f t="shared" si="2"/>
        <v>Lesiones o enfermedades con incapacidad laboral temporal; pérdidas económicas leves.</v>
      </c>
      <c r="Y13" s="164" t="s">
        <v>79</v>
      </c>
      <c r="Z13" s="164" t="s">
        <v>1156</v>
      </c>
      <c r="AA13" s="164" t="s">
        <v>1156</v>
      </c>
      <c r="AB13" s="164" t="s">
        <v>1146</v>
      </c>
      <c r="AC13" s="164" t="s">
        <v>1344</v>
      </c>
      <c r="AD13" s="164" t="s">
        <v>1201</v>
      </c>
    </row>
    <row r="14" spans="1:256" ht="195">
      <c r="A14" s="207" t="s">
        <v>613</v>
      </c>
      <c r="B14" s="164" t="s">
        <v>1552</v>
      </c>
      <c r="C14" s="164" t="s">
        <v>1554</v>
      </c>
      <c r="D14" s="207" t="s">
        <v>645</v>
      </c>
      <c r="E14" s="207" t="s">
        <v>766</v>
      </c>
      <c r="F14" s="208">
        <v>0</v>
      </c>
      <c r="G14" s="209" t="s">
        <v>764</v>
      </c>
      <c r="H14" s="207" t="s">
        <v>757</v>
      </c>
      <c r="I14" s="208" t="s">
        <v>88</v>
      </c>
      <c r="J14" s="207" t="s">
        <v>758</v>
      </c>
      <c r="K14" s="207" t="s">
        <v>1156</v>
      </c>
      <c r="L14" s="207" t="s">
        <v>707</v>
      </c>
      <c r="M14" s="164" t="s">
        <v>759</v>
      </c>
      <c r="N14" s="163">
        <v>2</v>
      </c>
      <c r="O14" s="163">
        <v>2</v>
      </c>
      <c r="P14" s="163">
        <f t="shared" si="3"/>
        <v>4</v>
      </c>
      <c r="Q14" s="164" t="str">
        <f t="shared" si="0"/>
        <v>Bajo</v>
      </c>
      <c r="R14" s="163">
        <v>25</v>
      </c>
      <c r="S14" s="163">
        <f t="shared" si="4"/>
        <v>100</v>
      </c>
      <c r="T14" s="165" t="str">
        <f t="shared" si="1"/>
        <v>III</v>
      </c>
      <c r="U14" s="164" t="str">
        <f t="shared" si="5"/>
        <v>Mejorable</v>
      </c>
      <c r="V14" s="207"/>
      <c r="W14" s="227"/>
      <c r="X14" s="207" t="str">
        <f t="shared" si="2"/>
        <v>Lesiones o enfermedades con incapacidad laboral temporal; pérdidas económicas leves.</v>
      </c>
      <c r="Y14" s="207" t="s">
        <v>79</v>
      </c>
      <c r="Z14" s="207" t="s">
        <v>1156</v>
      </c>
      <c r="AA14" s="207" t="s">
        <v>1156</v>
      </c>
      <c r="AB14" s="207" t="s">
        <v>1146</v>
      </c>
      <c r="AC14" s="207" t="s">
        <v>1344</v>
      </c>
      <c r="AD14" s="207" t="s">
        <v>1201</v>
      </c>
    </row>
    <row r="15" spans="1:256" ht="240">
      <c r="A15" s="164" t="s">
        <v>1652</v>
      </c>
      <c r="B15" s="164" t="s">
        <v>1552</v>
      </c>
      <c r="C15" s="164" t="s">
        <v>1554</v>
      </c>
      <c r="D15" s="207" t="s">
        <v>645</v>
      </c>
      <c r="E15" s="207" t="s">
        <v>1342</v>
      </c>
      <c r="F15" s="208">
        <v>1</v>
      </c>
      <c r="G15" s="209" t="s">
        <v>776</v>
      </c>
      <c r="H15" s="207" t="s">
        <v>283</v>
      </c>
      <c r="I15" s="208" t="s">
        <v>89</v>
      </c>
      <c r="J15" s="207" t="s">
        <v>777</v>
      </c>
      <c r="K15" s="207" t="s">
        <v>781</v>
      </c>
      <c r="L15" s="207" t="s">
        <v>779</v>
      </c>
      <c r="M15" s="164" t="s">
        <v>778</v>
      </c>
      <c r="N15" s="163">
        <v>2</v>
      </c>
      <c r="O15" s="163">
        <v>2</v>
      </c>
      <c r="P15" s="163">
        <f t="shared" si="3"/>
        <v>4</v>
      </c>
      <c r="Q15" s="164" t="str">
        <f t="shared" si="0"/>
        <v>Bajo</v>
      </c>
      <c r="R15" s="163">
        <v>10</v>
      </c>
      <c r="S15" s="163">
        <f t="shared" si="4"/>
        <v>40</v>
      </c>
      <c r="T15" s="165" t="str">
        <f t="shared" si="1"/>
        <v>III</v>
      </c>
      <c r="U15" s="164" t="str">
        <f t="shared" si="5"/>
        <v>Mejorable</v>
      </c>
      <c r="V15" s="207"/>
      <c r="W15" s="227"/>
      <c r="X15" s="207" t="str">
        <f t="shared" si="2"/>
        <v>Lesiones o enfermedades que no requieren incapacidad; pérdidas económicas mínimas.</v>
      </c>
      <c r="Y15" s="207" t="s">
        <v>79</v>
      </c>
      <c r="Z15" s="207" t="s">
        <v>1156</v>
      </c>
      <c r="AA15" s="207" t="s">
        <v>1156</v>
      </c>
      <c r="AB15" s="207" t="s">
        <v>782</v>
      </c>
      <c r="AC15" s="207" t="s">
        <v>1341</v>
      </c>
      <c r="AD15" s="207" t="s">
        <v>1201</v>
      </c>
    </row>
    <row r="16" spans="1:256" ht="240">
      <c r="A16" s="164" t="s">
        <v>1652</v>
      </c>
      <c r="B16" s="164" t="s">
        <v>1552</v>
      </c>
      <c r="C16" s="164" t="s">
        <v>1554</v>
      </c>
      <c r="D16" s="207" t="s">
        <v>645</v>
      </c>
      <c r="E16" s="207" t="s">
        <v>893</v>
      </c>
      <c r="F16" s="208">
        <v>1</v>
      </c>
      <c r="G16" s="209" t="s">
        <v>790</v>
      </c>
      <c r="H16" s="207" t="s">
        <v>791</v>
      </c>
      <c r="I16" s="208" t="s">
        <v>88</v>
      </c>
      <c r="J16" s="207" t="s">
        <v>758</v>
      </c>
      <c r="K16" s="207" t="s">
        <v>800</v>
      </c>
      <c r="L16" s="207" t="s">
        <v>707</v>
      </c>
      <c r="M16" s="164" t="s">
        <v>759</v>
      </c>
      <c r="N16" s="163">
        <v>2</v>
      </c>
      <c r="O16" s="163">
        <v>2</v>
      </c>
      <c r="P16" s="163">
        <f t="shared" si="3"/>
        <v>4</v>
      </c>
      <c r="Q16" s="164" t="str">
        <f t="shared" si="0"/>
        <v>Bajo</v>
      </c>
      <c r="R16" s="163">
        <v>25</v>
      </c>
      <c r="S16" s="163">
        <f t="shared" si="4"/>
        <v>100</v>
      </c>
      <c r="T16" s="165" t="str">
        <f t="shared" si="1"/>
        <v>III</v>
      </c>
      <c r="U16" s="164" t="str">
        <f t="shared" si="5"/>
        <v>Mejorable</v>
      </c>
      <c r="V16" s="207"/>
      <c r="W16" s="227"/>
      <c r="X16" s="207" t="str">
        <f t="shared" si="2"/>
        <v>Lesiones o enfermedades con incapacidad laboral temporal; pérdidas económicas leves.</v>
      </c>
      <c r="Y16" s="207" t="s">
        <v>79</v>
      </c>
      <c r="Z16" s="207" t="s">
        <v>1156</v>
      </c>
      <c r="AA16" s="207" t="s">
        <v>1156</v>
      </c>
      <c r="AB16" s="207" t="s">
        <v>802</v>
      </c>
      <c r="AC16" s="207" t="s">
        <v>1348</v>
      </c>
      <c r="AD16" s="207" t="s">
        <v>1201</v>
      </c>
    </row>
    <row r="17" spans="1:30" ht="225">
      <c r="A17" s="164" t="s">
        <v>1652</v>
      </c>
      <c r="B17" s="164" t="s">
        <v>1552</v>
      </c>
      <c r="C17" s="164" t="s">
        <v>1554</v>
      </c>
      <c r="D17" s="207" t="s">
        <v>645</v>
      </c>
      <c r="E17" s="207" t="s">
        <v>1549</v>
      </c>
      <c r="F17" s="208">
        <v>1</v>
      </c>
      <c r="G17" s="209" t="s">
        <v>790</v>
      </c>
      <c r="H17" s="207" t="s">
        <v>791</v>
      </c>
      <c r="I17" s="208" t="s">
        <v>88</v>
      </c>
      <c r="J17" s="207" t="s">
        <v>792</v>
      </c>
      <c r="K17" s="207" t="s">
        <v>800</v>
      </c>
      <c r="L17" s="207" t="s">
        <v>707</v>
      </c>
      <c r="M17" s="164" t="s">
        <v>793</v>
      </c>
      <c r="N17" s="163">
        <v>2</v>
      </c>
      <c r="O17" s="163">
        <v>2</v>
      </c>
      <c r="P17" s="163">
        <f t="shared" si="3"/>
        <v>4</v>
      </c>
      <c r="Q17" s="164" t="str">
        <f t="shared" si="0"/>
        <v>Bajo</v>
      </c>
      <c r="R17" s="163">
        <v>25</v>
      </c>
      <c r="S17" s="163">
        <f>P17*R17</f>
        <v>100</v>
      </c>
      <c r="T17" s="165" t="str">
        <f>IF(AND(S17&gt;=600,S17&lt;=4000),"I",IF(AND(S17&gt;=150,S17&lt;=500),"II",IF(AND(S17&gt;=40,S17&lt;=120),"III",IF(AND(S17&gt;=0,S17&lt;=39),"IV","ERROR"))))</f>
        <v>III</v>
      </c>
      <c r="U17" s="164" t="str">
        <f t="shared" si="5"/>
        <v>Mejorable</v>
      </c>
      <c r="V17" s="207">
        <v>1</v>
      </c>
      <c r="W17" s="227"/>
      <c r="X17" s="207" t="str">
        <f>IF(R17=100,"Posible muerte, situación crítica o catastrófica; pérdidas económicas muy altas.",IF(R17=60,"Lesiones o enfermedades graves irreparables (Incapacidad permanente parcial o invalidez); pérdidas económicas altas.",IF(R17=25,"Lesiones o enfermedades con incapacidad laboral temporal; pérdidas económicas leves.",IF(R17=10,"Lesiones o enfermedades que no requieren incapacidad; pérdidas económicas mínimas.","ERROR"))))</f>
        <v>Lesiones o enfermedades con incapacidad laboral temporal; pérdidas económicas leves.</v>
      </c>
      <c r="Y17" s="207" t="s">
        <v>79</v>
      </c>
      <c r="Z17" s="207" t="s">
        <v>1156</v>
      </c>
      <c r="AA17" s="207" t="s">
        <v>1156</v>
      </c>
      <c r="AB17" s="207" t="s">
        <v>802</v>
      </c>
      <c r="AC17" s="207" t="s">
        <v>795</v>
      </c>
      <c r="AD17" s="207">
        <v>0</v>
      </c>
    </row>
    <row r="18" spans="1:30" ht="225">
      <c r="A18" s="207" t="s">
        <v>613</v>
      </c>
      <c r="B18" s="164" t="s">
        <v>1552</v>
      </c>
      <c r="C18" s="164" t="s">
        <v>1554</v>
      </c>
      <c r="D18" s="207" t="s">
        <v>645</v>
      </c>
      <c r="E18" s="207" t="s">
        <v>766</v>
      </c>
      <c r="F18" s="208">
        <v>1</v>
      </c>
      <c r="G18" s="209" t="s">
        <v>790</v>
      </c>
      <c r="H18" s="207" t="s">
        <v>791</v>
      </c>
      <c r="I18" s="208" t="s">
        <v>88</v>
      </c>
      <c r="J18" s="207" t="s">
        <v>792</v>
      </c>
      <c r="K18" s="207" t="s">
        <v>800</v>
      </c>
      <c r="L18" s="207" t="s">
        <v>707</v>
      </c>
      <c r="M18" s="164" t="s">
        <v>793</v>
      </c>
      <c r="N18" s="163">
        <v>2</v>
      </c>
      <c r="O18" s="163">
        <v>2</v>
      </c>
      <c r="P18" s="163">
        <f t="shared" si="3"/>
        <v>4</v>
      </c>
      <c r="Q18" s="164" t="str">
        <f t="shared" si="0"/>
        <v>Bajo</v>
      </c>
      <c r="R18" s="163">
        <v>25</v>
      </c>
      <c r="S18" s="163">
        <f>P18*R18</f>
        <v>100</v>
      </c>
      <c r="T18" s="165" t="str">
        <f>IF(AND(S18&gt;=600,S18&lt;=4000),"I",IF(AND(S18&gt;=150,S18&lt;=500),"II",IF(AND(S18&gt;=40,S18&lt;=120),"III",IF(AND(S18&gt;=0,S18&lt;=39),"IV","ERROR"))))</f>
        <v>III</v>
      </c>
      <c r="U18" s="164" t="str">
        <f t="shared" si="5"/>
        <v>Mejorable</v>
      </c>
      <c r="V18" s="207">
        <v>1</v>
      </c>
      <c r="W18" s="227"/>
      <c r="X18" s="207" t="str">
        <f>IF(R18=100,"Posible muerte, situación crítica o catastrófica; pérdidas económicas muy altas.",IF(R18=60,"Lesiones o enfermedades graves irreparables (Incapacidad permanente parcial o invalidez); pérdidas económicas altas.",IF(R18=25,"Lesiones o enfermedades con incapacidad laboral temporal; pérdidas económicas leves.",IF(R18=10,"Lesiones o enfermedades que no requieren incapacidad; pérdidas económicas mínimas.","ERROR"))))</f>
        <v>Lesiones o enfermedades con incapacidad laboral temporal; pérdidas económicas leves.</v>
      </c>
      <c r="Y18" s="207" t="s">
        <v>79</v>
      </c>
      <c r="Z18" s="207" t="s">
        <v>1156</v>
      </c>
      <c r="AA18" s="207" t="s">
        <v>1156</v>
      </c>
      <c r="AB18" s="207" t="s">
        <v>802</v>
      </c>
      <c r="AC18" s="207" t="s">
        <v>795</v>
      </c>
      <c r="AD18" s="207">
        <v>0</v>
      </c>
    </row>
    <row r="19" spans="1:30" ht="270">
      <c r="A19" s="207" t="s">
        <v>613</v>
      </c>
      <c r="B19" s="164" t="s">
        <v>1552</v>
      </c>
      <c r="C19" s="164" t="s">
        <v>1554</v>
      </c>
      <c r="D19" s="207" t="s">
        <v>645</v>
      </c>
      <c r="E19" s="207" t="s">
        <v>887</v>
      </c>
      <c r="F19" s="208">
        <v>0</v>
      </c>
      <c r="G19" s="209" t="s">
        <v>1381</v>
      </c>
      <c r="H19" s="207" t="s">
        <v>859</v>
      </c>
      <c r="I19" s="208" t="s">
        <v>89</v>
      </c>
      <c r="J19" s="207" t="s">
        <v>861</v>
      </c>
      <c r="K19" s="207" t="s">
        <v>860</v>
      </c>
      <c r="L19" s="207" t="s">
        <v>1117</v>
      </c>
      <c r="M19" s="164" t="s">
        <v>871</v>
      </c>
      <c r="N19" s="163">
        <v>2</v>
      </c>
      <c r="O19" s="163">
        <v>3</v>
      </c>
      <c r="P19" s="163">
        <f t="shared" si="3"/>
        <v>6</v>
      </c>
      <c r="Q19" s="164" t="str">
        <f t="shared" si="0"/>
        <v>Medio</v>
      </c>
      <c r="R19" s="163">
        <v>25</v>
      </c>
      <c r="S19" s="163">
        <f t="shared" ref="S19:S24" si="6">+P19*R19</f>
        <v>150</v>
      </c>
      <c r="T19" s="165" t="str">
        <f t="shared" ref="T19:T24" si="7">IF(AND(S19&gt;=600,S19&lt;=4000),"I",IF(AND(S19&gt;=150,S19&lt;=500),"II",IF(AND(S19&gt;=40,S19&lt;=120),"III",IF(AND(S19&gt;=0,S19&lt;=39),"IV"))))</f>
        <v>II</v>
      </c>
      <c r="U19" s="164" t="str">
        <f t="shared" si="5"/>
        <v>Aceptable con Control Especifico</v>
      </c>
      <c r="V19" s="207"/>
      <c r="W19" s="227"/>
      <c r="X19" s="207" t="str">
        <f t="shared" ref="X19:X25" si="8">IF(R19=100,"Posible muerte, situación crítica o catastrófica; pérdidas económicas muy altas.",IF(R19=60,"Lesiones o enfermedades graves irreparables (Incapacidad permanente parcial o invalidez); pérdidas económicas altas.",IF(R19=25,"Lesiones o enfermedades con incapacidad laboral temporal; pérdidas económicas leves.",IF(R19=10,"Lesiones o enfermedades que no requieren incapacidad; pérdidas económicas mínimas."))))</f>
        <v>Lesiones o enfermedades con incapacidad laboral temporal; pérdidas económicas leves.</v>
      </c>
      <c r="Y19" s="207" t="s">
        <v>79</v>
      </c>
      <c r="Z19" s="207" t="s">
        <v>1156</v>
      </c>
      <c r="AA19" s="207" t="s">
        <v>1156</v>
      </c>
      <c r="AB19" s="207" t="s">
        <v>1349</v>
      </c>
      <c r="AC19" s="207" t="s">
        <v>1350</v>
      </c>
      <c r="AD19" s="207" t="s">
        <v>1351</v>
      </c>
    </row>
    <row r="20" spans="1:30" ht="270">
      <c r="A20" s="164" t="s">
        <v>1652</v>
      </c>
      <c r="B20" s="164" t="s">
        <v>1552</v>
      </c>
      <c r="C20" s="164" t="s">
        <v>1554</v>
      </c>
      <c r="D20" s="207" t="s">
        <v>645</v>
      </c>
      <c r="E20" s="207" t="s">
        <v>858</v>
      </c>
      <c r="F20" s="208">
        <v>0</v>
      </c>
      <c r="G20" s="209" t="s">
        <v>1381</v>
      </c>
      <c r="H20" s="207" t="s">
        <v>859</v>
      </c>
      <c r="I20" s="208" t="s">
        <v>89</v>
      </c>
      <c r="J20" s="207" t="s">
        <v>861</v>
      </c>
      <c r="K20" s="207" t="s">
        <v>860</v>
      </c>
      <c r="L20" s="207" t="s">
        <v>1117</v>
      </c>
      <c r="M20" s="164" t="s">
        <v>871</v>
      </c>
      <c r="N20" s="163">
        <v>2</v>
      </c>
      <c r="O20" s="163">
        <v>3</v>
      </c>
      <c r="P20" s="163">
        <f t="shared" si="3"/>
        <v>6</v>
      </c>
      <c r="Q20" s="164" t="str">
        <f t="shared" si="0"/>
        <v>Medio</v>
      </c>
      <c r="R20" s="163">
        <v>25</v>
      </c>
      <c r="S20" s="163">
        <f t="shared" si="6"/>
        <v>150</v>
      </c>
      <c r="T20" s="165" t="str">
        <f t="shared" si="7"/>
        <v>II</v>
      </c>
      <c r="U20" s="164" t="str">
        <f t="shared" si="5"/>
        <v>Aceptable con Control Especifico</v>
      </c>
      <c r="V20" s="207"/>
      <c r="W20" s="227"/>
      <c r="X20" s="207" t="str">
        <f t="shared" si="8"/>
        <v>Lesiones o enfermedades con incapacidad laboral temporal; pérdidas económicas leves.</v>
      </c>
      <c r="Y20" s="207" t="s">
        <v>79</v>
      </c>
      <c r="Z20" s="207" t="s">
        <v>1156</v>
      </c>
      <c r="AA20" s="207" t="s">
        <v>1156</v>
      </c>
      <c r="AB20" s="207" t="s">
        <v>1349</v>
      </c>
      <c r="AC20" s="207" t="s">
        <v>1350</v>
      </c>
      <c r="AD20" s="207" t="s">
        <v>1351</v>
      </c>
    </row>
    <row r="21" spans="1:30" ht="270">
      <c r="A21" s="207" t="s">
        <v>613</v>
      </c>
      <c r="B21" s="164" t="s">
        <v>1552</v>
      </c>
      <c r="C21" s="164" t="s">
        <v>1554</v>
      </c>
      <c r="D21" s="207" t="s">
        <v>645</v>
      </c>
      <c r="E21" s="207" t="s">
        <v>895</v>
      </c>
      <c r="F21" s="208">
        <v>0</v>
      </c>
      <c r="G21" s="209" t="s">
        <v>1382</v>
      </c>
      <c r="H21" s="207" t="s">
        <v>867</v>
      </c>
      <c r="I21" s="208" t="s">
        <v>89</v>
      </c>
      <c r="J21" s="207" t="s">
        <v>868</v>
      </c>
      <c r="K21" s="207" t="s">
        <v>874</v>
      </c>
      <c r="L21" s="207" t="s">
        <v>1117</v>
      </c>
      <c r="M21" s="164" t="s">
        <v>871</v>
      </c>
      <c r="N21" s="163">
        <v>2</v>
      </c>
      <c r="O21" s="163">
        <v>3</v>
      </c>
      <c r="P21" s="163">
        <f t="shared" si="3"/>
        <v>6</v>
      </c>
      <c r="Q21" s="164" t="str">
        <f t="shared" si="0"/>
        <v>Medio</v>
      </c>
      <c r="R21" s="163">
        <v>25</v>
      </c>
      <c r="S21" s="163">
        <f t="shared" si="6"/>
        <v>150</v>
      </c>
      <c r="T21" s="165" t="str">
        <f t="shared" si="7"/>
        <v>II</v>
      </c>
      <c r="U21" s="164" t="str">
        <f t="shared" si="5"/>
        <v>Aceptable con Control Especifico</v>
      </c>
      <c r="V21" s="207"/>
      <c r="W21" s="227"/>
      <c r="X21" s="207" t="str">
        <f t="shared" si="8"/>
        <v>Lesiones o enfermedades con incapacidad laboral temporal; pérdidas económicas leves.</v>
      </c>
      <c r="Y21" s="207" t="s">
        <v>79</v>
      </c>
      <c r="Z21" s="207" t="s">
        <v>1156</v>
      </c>
      <c r="AA21" s="207" t="s">
        <v>1156</v>
      </c>
      <c r="AB21" s="207" t="s">
        <v>1349</v>
      </c>
      <c r="AC21" s="207" t="s">
        <v>1350</v>
      </c>
      <c r="AD21" s="207" t="s">
        <v>1352</v>
      </c>
    </row>
    <row r="22" spans="1:30" ht="270">
      <c r="A22" s="207" t="s">
        <v>613</v>
      </c>
      <c r="B22" s="164" t="s">
        <v>1552</v>
      </c>
      <c r="C22" s="164" t="s">
        <v>1554</v>
      </c>
      <c r="D22" s="207" t="s">
        <v>645</v>
      </c>
      <c r="E22" s="207" t="s">
        <v>897</v>
      </c>
      <c r="F22" s="208">
        <v>0</v>
      </c>
      <c r="G22" s="209" t="s">
        <v>1384</v>
      </c>
      <c r="H22" s="207" t="s">
        <v>890</v>
      </c>
      <c r="I22" s="208" t="s">
        <v>88</v>
      </c>
      <c r="J22" s="207" t="s">
        <v>868</v>
      </c>
      <c r="K22" s="207" t="s">
        <v>1156</v>
      </c>
      <c r="L22" s="207" t="s">
        <v>1117</v>
      </c>
      <c r="M22" s="164" t="s">
        <v>891</v>
      </c>
      <c r="N22" s="163">
        <v>2</v>
      </c>
      <c r="O22" s="163">
        <v>3</v>
      </c>
      <c r="P22" s="163">
        <f t="shared" si="3"/>
        <v>6</v>
      </c>
      <c r="Q22" s="164" t="str">
        <f t="shared" si="0"/>
        <v>Medio</v>
      </c>
      <c r="R22" s="163">
        <v>25</v>
      </c>
      <c r="S22" s="163">
        <f t="shared" si="6"/>
        <v>150</v>
      </c>
      <c r="T22" s="165" t="str">
        <f t="shared" si="7"/>
        <v>II</v>
      </c>
      <c r="U22" s="164" t="str">
        <f t="shared" si="5"/>
        <v>Aceptable con Control Especifico</v>
      </c>
      <c r="V22" s="207"/>
      <c r="W22" s="227"/>
      <c r="X22" s="207" t="str">
        <f t="shared" si="8"/>
        <v>Lesiones o enfermedades con incapacidad laboral temporal; pérdidas económicas leves.</v>
      </c>
      <c r="Y22" s="207" t="s">
        <v>79</v>
      </c>
      <c r="Z22" s="207" t="s">
        <v>1156</v>
      </c>
      <c r="AA22" s="207" t="s">
        <v>1156</v>
      </c>
      <c r="AB22" s="207" t="s">
        <v>1349</v>
      </c>
      <c r="AC22" s="207" t="s">
        <v>1350</v>
      </c>
      <c r="AD22" s="207" t="s">
        <v>1354</v>
      </c>
    </row>
    <row r="23" spans="1:30" ht="270">
      <c r="A23" s="207" t="s">
        <v>613</v>
      </c>
      <c r="B23" s="164" t="s">
        <v>1552</v>
      </c>
      <c r="C23" s="164" t="s">
        <v>1554</v>
      </c>
      <c r="D23" s="207" t="s">
        <v>645</v>
      </c>
      <c r="E23" s="207" t="s">
        <v>895</v>
      </c>
      <c r="F23" s="208">
        <v>0</v>
      </c>
      <c r="G23" s="209" t="s">
        <v>1383</v>
      </c>
      <c r="H23" s="207" t="s">
        <v>901</v>
      </c>
      <c r="I23" s="208" t="s">
        <v>89</v>
      </c>
      <c r="J23" s="207" t="s">
        <v>868</v>
      </c>
      <c r="K23" s="207" t="s">
        <v>873</v>
      </c>
      <c r="L23" s="207" t="s">
        <v>1117</v>
      </c>
      <c r="M23" s="164" t="s">
        <v>871</v>
      </c>
      <c r="N23" s="163">
        <v>2</v>
      </c>
      <c r="O23" s="163">
        <v>3</v>
      </c>
      <c r="P23" s="163">
        <f t="shared" si="3"/>
        <v>6</v>
      </c>
      <c r="Q23" s="164" t="str">
        <f t="shared" si="0"/>
        <v>Medio</v>
      </c>
      <c r="R23" s="163">
        <v>25</v>
      </c>
      <c r="S23" s="163">
        <f t="shared" si="6"/>
        <v>150</v>
      </c>
      <c r="T23" s="165" t="str">
        <f t="shared" si="7"/>
        <v>II</v>
      </c>
      <c r="U23" s="164" t="str">
        <f t="shared" si="5"/>
        <v>Aceptable con Control Especifico</v>
      </c>
      <c r="V23" s="207"/>
      <c r="W23" s="227"/>
      <c r="X23" s="207" t="str">
        <f t="shared" si="8"/>
        <v>Lesiones o enfermedades con incapacidad laboral temporal; pérdidas económicas leves.</v>
      </c>
      <c r="Y23" s="207" t="s">
        <v>79</v>
      </c>
      <c r="Z23" s="207" t="s">
        <v>1156</v>
      </c>
      <c r="AA23" s="207" t="s">
        <v>1156</v>
      </c>
      <c r="AB23" s="207" t="s">
        <v>1349</v>
      </c>
      <c r="AC23" s="207" t="s">
        <v>1350</v>
      </c>
      <c r="AD23" s="207" t="s">
        <v>1352</v>
      </c>
    </row>
    <row r="24" spans="1:30" ht="130.5" customHeight="1">
      <c r="A24" s="207" t="s">
        <v>613</v>
      </c>
      <c r="B24" s="164" t="s">
        <v>1552</v>
      </c>
      <c r="C24" s="164" t="s">
        <v>1554</v>
      </c>
      <c r="D24" s="207" t="s">
        <v>645</v>
      </c>
      <c r="E24" s="207" t="s">
        <v>895</v>
      </c>
      <c r="F24" s="208">
        <v>0</v>
      </c>
      <c r="G24" s="209" t="s">
        <v>1386</v>
      </c>
      <c r="H24" s="207" t="s">
        <v>908</v>
      </c>
      <c r="I24" s="208" t="s">
        <v>89</v>
      </c>
      <c r="J24" s="207" t="s">
        <v>909</v>
      </c>
      <c r="K24" s="207" t="s">
        <v>874</v>
      </c>
      <c r="L24" s="207" t="s">
        <v>911</v>
      </c>
      <c r="M24" s="164" t="s">
        <v>871</v>
      </c>
      <c r="N24" s="163">
        <v>2</v>
      </c>
      <c r="O24" s="163">
        <v>3</v>
      </c>
      <c r="P24" s="163">
        <f t="shared" si="3"/>
        <v>6</v>
      </c>
      <c r="Q24" s="164" t="str">
        <f t="shared" si="0"/>
        <v>Medio</v>
      </c>
      <c r="R24" s="163">
        <v>60</v>
      </c>
      <c r="S24" s="163">
        <f t="shared" si="6"/>
        <v>360</v>
      </c>
      <c r="T24" s="165" t="str">
        <f t="shared" si="7"/>
        <v>II</v>
      </c>
      <c r="U24" s="164" t="str">
        <f t="shared" si="5"/>
        <v>Aceptable con Control Especifico</v>
      </c>
      <c r="V24" s="207"/>
      <c r="W24" s="227"/>
      <c r="X24" s="207" t="str">
        <f t="shared" si="8"/>
        <v>Lesiones o enfermedades graves irreparables (Incapacidad permanente parcial o invalidez); pérdidas económicas altas.</v>
      </c>
      <c r="Y24" s="207" t="s">
        <v>79</v>
      </c>
      <c r="Z24" s="207" t="s">
        <v>1156</v>
      </c>
      <c r="AA24" s="207" t="s">
        <v>1156</v>
      </c>
      <c r="AB24" s="207" t="s">
        <v>1156</v>
      </c>
      <c r="AC24" s="207" t="s">
        <v>1336</v>
      </c>
      <c r="AD24" s="207" t="s">
        <v>1201</v>
      </c>
    </row>
    <row r="25" spans="1:30" ht="146.25" customHeight="1">
      <c r="A25" s="164" t="s">
        <v>1652</v>
      </c>
      <c r="B25" s="164" t="s">
        <v>1552</v>
      </c>
      <c r="C25" s="164" t="s">
        <v>1554</v>
      </c>
      <c r="D25" s="164" t="s">
        <v>645</v>
      </c>
      <c r="E25" s="164" t="s">
        <v>979</v>
      </c>
      <c r="F25" s="163">
        <v>0</v>
      </c>
      <c r="G25" s="164" t="s">
        <v>1543</v>
      </c>
      <c r="H25" s="164" t="s">
        <v>1544</v>
      </c>
      <c r="I25" s="163" t="s">
        <v>89</v>
      </c>
      <c r="J25" s="164" t="s">
        <v>1042</v>
      </c>
      <c r="K25" s="164" t="s">
        <v>1117</v>
      </c>
      <c r="L25" s="164" t="s">
        <v>1117</v>
      </c>
      <c r="M25" s="164" t="s">
        <v>1117</v>
      </c>
      <c r="N25" s="163">
        <v>6</v>
      </c>
      <c r="O25" s="163">
        <v>3</v>
      </c>
      <c r="P25" s="163">
        <f t="shared" si="3"/>
        <v>18</v>
      </c>
      <c r="Q25" s="164" t="str">
        <f t="shared" si="0"/>
        <v>Alto</v>
      </c>
      <c r="R25" s="163">
        <v>25</v>
      </c>
      <c r="S25" s="163">
        <f t="shared" ref="S25:S30" si="9">P25*R25</f>
        <v>450</v>
      </c>
      <c r="T25" s="165" t="str">
        <f>IF(AND(S25&gt;=600,S25&lt;=4000),"I",IF(AND(S25&gt;=150,S25&lt;=500),"II",IF(AND(S25&gt;=40,S25&lt;=120),"III",IF(AND(S25&gt;=0,S25&lt;=39),"IV","ERROR"))))</f>
        <v>II</v>
      </c>
      <c r="U25" s="164" t="str">
        <f t="shared" si="5"/>
        <v>Aceptable con Control Especifico</v>
      </c>
      <c r="V25" s="164"/>
      <c r="W25" s="227"/>
      <c r="X25" s="164" t="str">
        <f t="shared" si="8"/>
        <v>Lesiones o enfermedades con incapacidad laboral temporal; pérdidas económicas leves.</v>
      </c>
      <c r="Y25" s="164" t="s">
        <v>79</v>
      </c>
      <c r="Z25" s="164" t="s">
        <v>1119</v>
      </c>
      <c r="AA25" s="164" t="s">
        <v>1119</v>
      </c>
      <c r="AB25" s="164" t="s">
        <v>1333</v>
      </c>
      <c r="AC25" s="164" t="s">
        <v>1330</v>
      </c>
      <c r="AD25" s="164" t="s">
        <v>1201</v>
      </c>
    </row>
    <row r="26" spans="1:30" ht="120.75" customHeight="1">
      <c r="A26" s="164" t="s">
        <v>1652</v>
      </c>
      <c r="B26" s="164" t="s">
        <v>1552</v>
      </c>
      <c r="C26" s="164" t="s">
        <v>1554</v>
      </c>
      <c r="D26" s="164" t="s">
        <v>645</v>
      </c>
      <c r="E26" s="164" t="s">
        <v>979</v>
      </c>
      <c r="F26" s="163">
        <v>0</v>
      </c>
      <c r="G26" s="214" t="s">
        <v>1542</v>
      </c>
      <c r="H26" s="164" t="s">
        <v>1531</v>
      </c>
      <c r="I26" s="163" t="s">
        <v>89</v>
      </c>
      <c r="J26" s="164" t="s">
        <v>1530</v>
      </c>
      <c r="K26" s="164" t="s">
        <v>1192</v>
      </c>
      <c r="L26" s="164" t="s">
        <v>1193</v>
      </c>
      <c r="M26" s="164" t="s">
        <v>690</v>
      </c>
      <c r="N26" s="163">
        <v>6</v>
      </c>
      <c r="O26" s="163">
        <v>1</v>
      </c>
      <c r="P26" s="163">
        <f t="shared" si="3"/>
        <v>6</v>
      </c>
      <c r="Q26" s="164" t="str">
        <f t="shared" si="0"/>
        <v>Medio</v>
      </c>
      <c r="R26" s="163">
        <v>60</v>
      </c>
      <c r="S26" s="163">
        <f t="shared" si="9"/>
        <v>360</v>
      </c>
      <c r="T26" s="165" t="str">
        <f>IF(AND(S26&gt;=600,S26&lt;=4000),"I",IF(AND(S26&gt;=150,S26&lt;=500),"II",IF(AND(S26&gt;=40,S26&lt;=120),"III",IF(AND(S26&gt;=0,S26&lt;=39),"IV"))))</f>
        <v>II</v>
      </c>
      <c r="U26" s="164" t="str">
        <f t="shared" si="5"/>
        <v>Aceptable con Control Especifico</v>
      </c>
      <c r="V26" s="164">
        <v>58</v>
      </c>
      <c r="W26" s="227"/>
      <c r="X26" s="164" t="str">
        <f>IF(R26=100,"Posible muerte, situación crítica o catastrófica; pérdidas económicas muy altas.",IF(R26=60,"Lesiones o enfermedades graves irreparables (Incapacidad permanente parcial o invalidez); pérdidas económicas altas.",IF(R26=25,"Lesiones o enfermedades con incapacidad laboral temporal; pérdidas económicas leves.",IF(R26=10,"Lesiones o enfermedades que no requieren incapacidad; pérdidas económicas mínimas.","ERROR"))))</f>
        <v>Lesiones o enfermedades graves irreparables (Incapacidad permanente parcial o invalidez); pérdidas económicas altas.</v>
      </c>
      <c r="Y26" s="164" t="s">
        <v>79</v>
      </c>
      <c r="Z26" s="164" t="s">
        <v>1119</v>
      </c>
      <c r="AA26" s="164" t="s">
        <v>1119</v>
      </c>
      <c r="AB26" s="164" t="s">
        <v>1532</v>
      </c>
      <c r="AC26" s="164" t="s">
        <v>1533</v>
      </c>
      <c r="AD26" s="164" t="s">
        <v>1156</v>
      </c>
    </row>
    <row r="27" spans="1:30" ht="150">
      <c r="A27" s="164" t="s">
        <v>1652</v>
      </c>
      <c r="B27" s="164" t="s">
        <v>1552</v>
      </c>
      <c r="C27" s="164" t="s">
        <v>1554</v>
      </c>
      <c r="D27" s="164" t="s">
        <v>645</v>
      </c>
      <c r="E27" s="164" t="s">
        <v>979</v>
      </c>
      <c r="F27" s="163">
        <v>0</v>
      </c>
      <c r="G27" s="164" t="s">
        <v>1027</v>
      </c>
      <c r="H27" s="164" t="s">
        <v>411</v>
      </c>
      <c r="I27" s="163" t="s">
        <v>88</v>
      </c>
      <c r="J27" s="164" t="s">
        <v>1085</v>
      </c>
      <c r="K27" s="164" t="s">
        <v>1117</v>
      </c>
      <c r="L27" s="164" t="s">
        <v>1117</v>
      </c>
      <c r="M27" s="164" t="s">
        <v>1117</v>
      </c>
      <c r="N27" s="163">
        <v>2</v>
      </c>
      <c r="O27" s="163">
        <v>3</v>
      </c>
      <c r="P27" s="163">
        <f t="shared" si="3"/>
        <v>6</v>
      </c>
      <c r="Q27" s="164" t="str">
        <f t="shared" si="0"/>
        <v>Medio</v>
      </c>
      <c r="R27" s="163">
        <v>25</v>
      </c>
      <c r="S27" s="163">
        <f t="shared" si="9"/>
        <v>150</v>
      </c>
      <c r="T27" s="165" t="str">
        <f>IF(AND(S27&gt;=600,S27&lt;=4000),"I",IF(AND(S27&gt;=150,S27&lt;=500),"II",IF(AND(S27&gt;=40,S27&lt;=120),"III",IF(AND(S27&gt;=0,S27&lt;=39),"IV","ERROR"))))</f>
        <v>II</v>
      </c>
      <c r="U27" s="164" t="str">
        <f t="shared" si="5"/>
        <v>Aceptable con Control Especifico</v>
      </c>
      <c r="V27" s="164"/>
      <c r="W27" s="227"/>
      <c r="X27" s="164" t="str">
        <f>IF(R27=100,"Posible muerte, situación crítica o catastrófica; pérdidas económicas muy altas.",IF(R27=60,"Lesiones o enfermedades graves irreparables (Incapacidad permanente parcial o invalidez); pérdidas económicas altas.",IF(R27=25,"Lesiones o enfermedades con incapacidad laboral temporal; pérdidas económicas leves.",IF(R27=10,"Lesiones o enfermedades que no requieren incapacidad; pérdidas económicas mínimas."))))</f>
        <v>Lesiones o enfermedades con incapacidad laboral temporal; pérdidas económicas leves.</v>
      </c>
      <c r="Y27" s="164" t="s">
        <v>79</v>
      </c>
      <c r="Z27" s="164" t="s">
        <v>1119</v>
      </c>
      <c r="AA27" s="164" t="s">
        <v>1119</v>
      </c>
      <c r="AB27" s="164" t="s">
        <v>1119</v>
      </c>
      <c r="AC27" s="164" t="s">
        <v>1127</v>
      </c>
      <c r="AD27" s="164" t="s">
        <v>1201</v>
      </c>
    </row>
    <row r="28" spans="1:30" ht="120">
      <c r="A28" s="164" t="s">
        <v>1652</v>
      </c>
      <c r="B28" s="164" t="s">
        <v>1552</v>
      </c>
      <c r="C28" s="164" t="s">
        <v>1554</v>
      </c>
      <c r="D28" s="164" t="s">
        <v>645</v>
      </c>
      <c r="E28" s="164" t="s">
        <v>979</v>
      </c>
      <c r="F28" s="163">
        <v>0</v>
      </c>
      <c r="G28" s="164" t="s">
        <v>1027</v>
      </c>
      <c r="H28" s="164" t="s">
        <v>1134</v>
      </c>
      <c r="I28" s="163" t="s">
        <v>88</v>
      </c>
      <c r="J28" s="164" t="s">
        <v>1086</v>
      </c>
      <c r="K28" s="164" t="s">
        <v>1117</v>
      </c>
      <c r="L28" s="164" t="s">
        <v>1117</v>
      </c>
      <c r="M28" s="164" t="s">
        <v>1117</v>
      </c>
      <c r="N28" s="163">
        <v>2</v>
      </c>
      <c r="O28" s="163">
        <v>3</v>
      </c>
      <c r="P28" s="163">
        <f t="shared" si="3"/>
        <v>6</v>
      </c>
      <c r="Q28" s="164" t="str">
        <f t="shared" si="0"/>
        <v>Medio</v>
      </c>
      <c r="R28" s="163">
        <v>25</v>
      </c>
      <c r="S28" s="163">
        <f t="shared" si="9"/>
        <v>150</v>
      </c>
      <c r="T28" s="165" t="str">
        <f>IF(AND(S28&gt;=600,S28&lt;=4000),"I",IF(AND(S28&gt;=150,S28&lt;=500),"II",IF(AND(S28&gt;=40,S28&lt;=120),"III",IF(AND(S28&gt;=0,S28&lt;=39),"IV","ERROR"))))</f>
        <v>II</v>
      </c>
      <c r="U28" s="164" t="str">
        <f t="shared" si="5"/>
        <v>Aceptable con Control Especifico</v>
      </c>
      <c r="V28" s="164"/>
      <c r="W28" s="227"/>
      <c r="X28" s="164" t="str">
        <f>IF(R28=100,"Posible muerte, situación crítica o catastrófica; pérdidas económicas muy altas.",IF(R28=60,"Lesiones o enfermedades graves irreparables (Incapacidad permanente parcial o invalidez); pérdidas económicas altas.",IF(R28=25,"Lesiones o enfermedades con incapacidad laboral temporal; pérdidas económicas leves.",IF(R28=10,"Lesiones o enfermedades que no requieren incapacidad; pérdidas económicas mínimas."))))</f>
        <v>Lesiones o enfermedades con incapacidad laboral temporal; pérdidas económicas leves.</v>
      </c>
      <c r="Y28" s="164" t="s">
        <v>79</v>
      </c>
      <c r="Z28" s="164" t="s">
        <v>1119</v>
      </c>
      <c r="AA28" s="164" t="s">
        <v>1119</v>
      </c>
      <c r="AB28" s="164" t="s">
        <v>1119</v>
      </c>
      <c r="AC28" s="164" t="s">
        <v>1133</v>
      </c>
      <c r="AD28" s="164" t="s">
        <v>1201</v>
      </c>
    </row>
    <row r="29" spans="1:30" ht="105">
      <c r="A29" s="164" t="s">
        <v>1652</v>
      </c>
      <c r="B29" s="164" t="s">
        <v>1552</v>
      </c>
      <c r="C29" s="164" t="s">
        <v>1554</v>
      </c>
      <c r="D29" s="164" t="s">
        <v>645</v>
      </c>
      <c r="E29" s="164" t="s">
        <v>979</v>
      </c>
      <c r="F29" s="163">
        <v>0</v>
      </c>
      <c r="G29" s="164" t="s">
        <v>1027</v>
      </c>
      <c r="H29" s="164" t="s">
        <v>1051</v>
      </c>
      <c r="I29" s="163" t="s">
        <v>88</v>
      </c>
      <c r="J29" s="164" t="s">
        <v>1045</v>
      </c>
      <c r="K29" s="164" t="s">
        <v>1117</v>
      </c>
      <c r="L29" s="164" t="s">
        <v>1117</v>
      </c>
      <c r="M29" s="164" t="s">
        <v>1117</v>
      </c>
      <c r="N29" s="163">
        <v>2</v>
      </c>
      <c r="O29" s="163">
        <v>3</v>
      </c>
      <c r="P29" s="163">
        <f t="shared" si="3"/>
        <v>6</v>
      </c>
      <c r="Q29" s="164" t="str">
        <f t="shared" si="0"/>
        <v>Medio</v>
      </c>
      <c r="R29" s="163">
        <v>25</v>
      </c>
      <c r="S29" s="163">
        <f t="shared" si="9"/>
        <v>150</v>
      </c>
      <c r="T29" s="165" t="str">
        <f>IF(AND(S29&gt;=600,S29&lt;=4000),"I",IF(AND(S29&gt;=150,S29&lt;=500),"II",IF(AND(S29&gt;=40,S29&lt;=120),"III",IF(AND(S29&gt;=0,S29&lt;=39),"IV","ERROR"))))</f>
        <v>II</v>
      </c>
      <c r="U29" s="164" t="str">
        <f t="shared" si="5"/>
        <v>Aceptable con Control Especifico</v>
      </c>
      <c r="V29" s="164"/>
      <c r="W29" s="227"/>
      <c r="X29" s="164" t="str">
        <f>IF(R29=100,"Posible muerte, situación crítica o catastrófica; pérdidas económicas muy altas.",IF(R29=60,"Lesiones o enfermedades graves irreparables (Incapacidad permanente parcial o invalidez); pérdidas económicas altas.",IF(R29=25,"Lesiones o enfermedades con incapacidad laboral temporal; pérdidas económicas leves.",IF(R29=10,"Lesiones o enfermedades que no requieren incapacidad; pérdidas económicas mínimas."))))</f>
        <v>Lesiones o enfermedades con incapacidad laboral temporal; pérdidas económicas leves.</v>
      </c>
      <c r="Y29" s="164" t="s">
        <v>79</v>
      </c>
      <c r="Z29" s="164" t="s">
        <v>1119</v>
      </c>
      <c r="AA29" s="164" t="s">
        <v>1119</v>
      </c>
      <c r="AB29" s="164" t="s">
        <v>1119</v>
      </c>
      <c r="AC29" s="164" t="s">
        <v>1135</v>
      </c>
      <c r="AD29" s="164" t="s">
        <v>1201</v>
      </c>
    </row>
    <row r="30" spans="1:30" ht="75">
      <c r="A30" s="164" t="s">
        <v>1652</v>
      </c>
      <c r="B30" s="164" t="s">
        <v>1552</v>
      </c>
      <c r="C30" s="164" t="s">
        <v>1554</v>
      </c>
      <c r="D30" s="164" t="s">
        <v>645</v>
      </c>
      <c r="E30" s="164" t="s">
        <v>979</v>
      </c>
      <c r="F30" s="163">
        <v>0</v>
      </c>
      <c r="G30" s="164" t="s">
        <v>1027</v>
      </c>
      <c r="H30" s="164" t="s">
        <v>1079</v>
      </c>
      <c r="I30" s="163" t="s">
        <v>88</v>
      </c>
      <c r="J30" s="164" t="s">
        <v>1087</v>
      </c>
      <c r="K30" s="164" t="s">
        <v>1117</v>
      </c>
      <c r="L30" s="164" t="s">
        <v>1117</v>
      </c>
      <c r="M30" s="164" t="s">
        <v>1117</v>
      </c>
      <c r="N30" s="163">
        <v>2</v>
      </c>
      <c r="O30" s="163">
        <v>3</v>
      </c>
      <c r="P30" s="163">
        <f t="shared" si="3"/>
        <v>6</v>
      </c>
      <c r="Q30" s="164" t="str">
        <f t="shared" si="0"/>
        <v>Medio</v>
      </c>
      <c r="R30" s="163">
        <v>25</v>
      </c>
      <c r="S30" s="163">
        <f t="shared" si="9"/>
        <v>150</v>
      </c>
      <c r="T30" s="165" t="str">
        <f>IF(AND(S30&gt;=600,S30&lt;=4000),"I",IF(AND(S30&gt;=150,S30&lt;=500),"II",IF(AND(S30&gt;=40,S30&lt;=120),"III",IF(AND(S30&gt;=0,S30&lt;=39),"IV","ERROR"))))</f>
        <v>II</v>
      </c>
      <c r="U30" s="164" t="str">
        <f t="shared" si="5"/>
        <v>Aceptable con Control Especifico</v>
      </c>
      <c r="V30" s="164"/>
      <c r="W30" s="227"/>
      <c r="X30" s="164" t="str">
        <f>IF(R30=100,"Posible muerte, situación crítica o catastrófica; pérdidas económicas muy altas.",IF(R30=60,"Lesiones o enfermedades graves irreparables (Incapacidad permanente parcial o invalidez); pérdidas económicas altas.",IF(R30=25,"Lesiones o enfermedades con incapacidad laboral temporal; pérdidas económicas leves.",IF(R30=10,"Lesiones o enfermedades que no requieren incapacidad; pérdidas económicas mínimas."))))</f>
        <v>Lesiones o enfermedades con incapacidad laboral temporal; pérdidas económicas leves.</v>
      </c>
      <c r="Y30" s="164" t="s">
        <v>79</v>
      </c>
      <c r="Z30" s="164" t="s">
        <v>1119</v>
      </c>
      <c r="AA30" s="164" t="s">
        <v>1119</v>
      </c>
      <c r="AB30" s="164" t="s">
        <v>1119</v>
      </c>
      <c r="AC30" s="164" t="s">
        <v>1132</v>
      </c>
      <c r="AD30" s="164" t="s">
        <v>1201</v>
      </c>
    </row>
    <row r="31" spans="1:30" ht="149.25" customHeight="1">
      <c r="A31" s="164" t="s">
        <v>1652</v>
      </c>
      <c r="B31" s="164" t="s">
        <v>1552</v>
      </c>
      <c r="C31" s="164" t="s">
        <v>1554</v>
      </c>
      <c r="D31" s="164" t="s">
        <v>645</v>
      </c>
      <c r="E31" s="164" t="s">
        <v>979</v>
      </c>
      <c r="F31" s="163">
        <v>0</v>
      </c>
      <c r="G31" s="165" t="s">
        <v>733</v>
      </c>
      <c r="H31" s="164" t="s">
        <v>741</v>
      </c>
      <c r="I31" s="163" t="s">
        <v>89</v>
      </c>
      <c r="J31" s="164" t="s">
        <v>748</v>
      </c>
      <c r="K31" s="164" t="s">
        <v>751</v>
      </c>
      <c r="L31" s="164" t="s">
        <v>750</v>
      </c>
      <c r="M31" s="164" t="s">
        <v>749</v>
      </c>
      <c r="N31" s="163">
        <v>2</v>
      </c>
      <c r="O31" s="163">
        <v>3</v>
      </c>
      <c r="P31" s="163">
        <f t="shared" si="3"/>
        <v>6</v>
      </c>
      <c r="Q31" s="164" t="str">
        <f t="shared" si="0"/>
        <v>Medio</v>
      </c>
      <c r="R31" s="163">
        <v>25</v>
      </c>
      <c r="S31" s="163">
        <v>200</v>
      </c>
      <c r="T31" s="165" t="s">
        <v>1172</v>
      </c>
      <c r="U31" s="164" t="str">
        <f t="shared" si="5"/>
        <v>Aceptable con Control Especifico</v>
      </c>
      <c r="V31" s="164"/>
      <c r="W31" s="227"/>
      <c r="X31" s="164" t="s">
        <v>1436</v>
      </c>
      <c r="Y31" s="164" t="s">
        <v>79</v>
      </c>
      <c r="Z31" s="164" t="s">
        <v>1156</v>
      </c>
      <c r="AA31" s="164" t="s">
        <v>1156</v>
      </c>
      <c r="AB31" s="164" t="s">
        <v>1156</v>
      </c>
      <c r="AC31" s="164" t="s">
        <v>1205</v>
      </c>
      <c r="AD31" s="164" t="s">
        <v>1201</v>
      </c>
    </row>
    <row r="32" spans="1:30" ht="149.25" customHeight="1">
      <c r="A32" s="164" t="s">
        <v>1652</v>
      </c>
      <c r="B32" s="164" t="s">
        <v>1552</v>
      </c>
      <c r="C32" s="164" t="s">
        <v>1554</v>
      </c>
      <c r="D32" s="164" t="s">
        <v>645</v>
      </c>
      <c r="E32" s="164" t="s">
        <v>979</v>
      </c>
      <c r="F32" s="163">
        <v>0</v>
      </c>
      <c r="G32" s="165" t="s">
        <v>734</v>
      </c>
      <c r="H32" s="164" t="s">
        <v>744</v>
      </c>
      <c r="I32" s="163" t="s">
        <v>89</v>
      </c>
      <c r="J32" s="164" t="s">
        <v>748</v>
      </c>
      <c r="K32" s="164" t="s">
        <v>751</v>
      </c>
      <c r="L32" s="164" t="s">
        <v>750</v>
      </c>
      <c r="M32" s="164" t="s">
        <v>749</v>
      </c>
      <c r="N32" s="163">
        <v>2</v>
      </c>
      <c r="O32" s="163">
        <v>3</v>
      </c>
      <c r="P32" s="163">
        <f t="shared" si="3"/>
        <v>6</v>
      </c>
      <c r="Q32" s="164" t="str">
        <f t="shared" si="0"/>
        <v>Medio</v>
      </c>
      <c r="R32" s="163">
        <v>25</v>
      </c>
      <c r="S32" s="163">
        <v>200</v>
      </c>
      <c r="T32" s="165" t="s">
        <v>1172</v>
      </c>
      <c r="U32" s="164" t="str">
        <f t="shared" si="5"/>
        <v>Aceptable con Control Especifico</v>
      </c>
      <c r="V32" s="164"/>
      <c r="W32" s="227"/>
      <c r="X32" s="164" t="s">
        <v>1436</v>
      </c>
      <c r="Y32" s="164" t="s">
        <v>79</v>
      </c>
      <c r="Z32" s="164" t="s">
        <v>1156</v>
      </c>
      <c r="AA32" s="164" t="s">
        <v>1156</v>
      </c>
      <c r="AB32" s="164" t="s">
        <v>1156</v>
      </c>
      <c r="AC32" s="164" t="s">
        <v>1205</v>
      </c>
      <c r="AD32" s="164" t="s">
        <v>1201</v>
      </c>
    </row>
    <row r="33" spans="1:30" ht="149.25" customHeight="1">
      <c r="A33" s="164" t="s">
        <v>1652</v>
      </c>
      <c r="B33" s="164" t="s">
        <v>1552</v>
      </c>
      <c r="C33" s="164" t="s">
        <v>1554</v>
      </c>
      <c r="D33" s="164" t="s">
        <v>645</v>
      </c>
      <c r="E33" s="164" t="s">
        <v>979</v>
      </c>
      <c r="F33" s="163">
        <v>0</v>
      </c>
      <c r="G33" s="165" t="s">
        <v>736</v>
      </c>
      <c r="H33" s="164" t="s">
        <v>741</v>
      </c>
      <c r="I33" s="163" t="s">
        <v>89</v>
      </c>
      <c r="J33" s="164" t="s">
        <v>748</v>
      </c>
      <c r="K33" s="164" t="s">
        <v>751</v>
      </c>
      <c r="L33" s="164" t="s">
        <v>750</v>
      </c>
      <c r="M33" s="164" t="s">
        <v>749</v>
      </c>
      <c r="N33" s="163">
        <v>2</v>
      </c>
      <c r="O33" s="163">
        <v>3</v>
      </c>
      <c r="P33" s="163">
        <f t="shared" si="3"/>
        <v>6</v>
      </c>
      <c r="Q33" s="164" t="str">
        <f t="shared" si="0"/>
        <v>Medio</v>
      </c>
      <c r="R33" s="163">
        <v>25</v>
      </c>
      <c r="S33" s="163">
        <v>200</v>
      </c>
      <c r="T33" s="165" t="s">
        <v>1172</v>
      </c>
      <c r="U33" s="164" t="str">
        <f t="shared" si="5"/>
        <v>Aceptable con Control Especifico</v>
      </c>
      <c r="V33" s="164"/>
      <c r="W33" s="227"/>
      <c r="X33" s="164" t="s">
        <v>1436</v>
      </c>
      <c r="Y33" s="164" t="s">
        <v>79</v>
      </c>
      <c r="Z33" s="164" t="s">
        <v>1156</v>
      </c>
      <c r="AA33" s="164" t="s">
        <v>1156</v>
      </c>
      <c r="AB33" s="164" t="s">
        <v>1156</v>
      </c>
      <c r="AC33" s="164" t="s">
        <v>1205</v>
      </c>
      <c r="AD33" s="164" t="s">
        <v>1201</v>
      </c>
    </row>
    <row r="34" spans="1:30" ht="149.25" customHeight="1">
      <c r="A34" s="164" t="s">
        <v>1652</v>
      </c>
      <c r="B34" s="164" t="s">
        <v>1552</v>
      </c>
      <c r="C34" s="164" t="s">
        <v>1554</v>
      </c>
      <c r="D34" s="164" t="s">
        <v>645</v>
      </c>
      <c r="E34" s="164" t="s">
        <v>979</v>
      </c>
      <c r="F34" s="163">
        <v>0</v>
      </c>
      <c r="G34" s="165" t="s">
        <v>737</v>
      </c>
      <c r="H34" s="164" t="s">
        <v>746</v>
      </c>
      <c r="I34" s="163" t="s">
        <v>89</v>
      </c>
      <c r="J34" s="164" t="s">
        <v>748</v>
      </c>
      <c r="K34" s="164" t="s">
        <v>751</v>
      </c>
      <c r="L34" s="164" t="s">
        <v>750</v>
      </c>
      <c r="M34" s="164" t="s">
        <v>749</v>
      </c>
      <c r="N34" s="163">
        <v>2</v>
      </c>
      <c r="O34" s="163">
        <v>3</v>
      </c>
      <c r="P34" s="163">
        <f t="shared" si="3"/>
        <v>6</v>
      </c>
      <c r="Q34" s="164" t="str">
        <f t="shared" si="0"/>
        <v>Medio</v>
      </c>
      <c r="R34" s="163">
        <v>25</v>
      </c>
      <c r="S34" s="163">
        <v>200</v>
      </c>
      <c r="T34" s="165" t="s">
        <v>1172</v>
      </c>
      <c r="U34" s="164" t="str">
        <f t="shared" si="5"/>
        <v>Aceptable con Control Especifico</v>
      </c>
      <c r="V34" s="164"/>
      <c r="W34" s="227"/>
      <c r="X34" s="164" t="s">
        <v>1436</v>
      </c>
      <c r="Y34" s="164" t="s">
        <v>79</v>
      </c>
      <c r="Z34" s="164" t="s">
        <v>1156</v>
      </c>
      <c r="AA34" s="164" t="s">
        <v>1156</v>
      </c>
      <c r="AB34" s="164" t="s">
        <v>1156</v>
      </c>
      <c r="AC34" s="164" t="s">
        <v>1205</v>
      </c>
      <c r="AD34" s="164" t="s">
        <v>1201</v>
      </c>
    </row>
    <row r="35" spans="1:30" ht="149.25" customHeight="1">
      <c r="A35" s="164" t="s">
        <v>1652</v>
      </c>
      <c r="B35" s="164" t="s">
        <v>1552</v>
      </c>
      <c r="C35" s="164" t="s">
        <v>1554</v>
      </c>
      <c r="D35" s="164" t="s">
        <v>645</v>
      </c>
      <c r="E35" s="164" t="s">
        <v>979</v>
      </c>
      <c r="F35" s="163">
        <v>0</v>
      </c>
      <c r="G35" s="165" t="s">
        <v>738</v>
      </c>
      <c r="H35" s="164" t="s">
        <v>742</v>
      </c>
      <c r="I35" s="163" t="s">
        <v>89</v>
      </c>
      <c r="J35" s="164" t="s">
        <v>748</v>
      </c>
      <c r="K35" s="164" t="s">
        <v>751</v>
      </c>
      <c r="L35" s="164" t="s">
        <v>750</v>
      </c>
      <c r="M35" s="164" t="s">
        <v>749</v>
      </c>
      <c r="N35" s="163">
        <v>2</v>
      </c>
      <c r="O35" s="163">
        <v>3</v>
      </c>
      <c r="P35" s="163">
        <f t="shared" si="3"/>
        <v>6</v>
      </c>
      <c r="Q35" s="164" t="str">
        <f t="shared" si="0"/>
        <v>Medio</v>
      </c>
      <c r="R35" s="163">
        <v>25</v>
      </c>
      <c r="S35" s="163">
        <v>150</v>
      </c>
      <c r="T35" s="165" t="s">
        <v>1172</v>
      </c>
      <c r="U35" s="164" t="str">
        <f t="shared" si="5"/>
        <v>Aceptable con Control Especifico</v>
      </c>
      <c r="V35" s="164"/>
      <c r="W35" s="227"/>
      <c r="X35" s="164" t="s">
        <v>1436</v>
      </c>
      <c r="Y35" s="164" t="s">
        <v>79</v>
      </c>
      <c r="Z35" s="164" t="s">
        <v>1156</v>
      </c>
      <c r="AA35" s="164" t="s">
        <v>1156</v>
      </c>
      <c r="AB35" s="164" t="s">
        <v>1156</v>
      </c>
      <c r="AC35" s="164" t="s">
        <v>1205</v>
      </c>
      <c r="AD35" s="164" t="s">
        <v>1201</v>
      </c>
    </row>
    <row r="36" spans="1:30" ht="149.25" customHeight="1">
      <c r="A36" s="164" t="s">
        <v>1652</v>
      </c>
      <c r="B36" s="164" t="s">
        <v>1552</v>
      </c>
      <c r="C36" s="164" t="s">
        <v>1554</v>
      </c>
      <c r="D36" s="164" t="s">
        <v>645</v>
      </c>
      <c r="E36" s="164" t="s">
        <v>979</v>
      </c>
      <c r="F36" s="163">
        <v>0</v>
      </c>
      <c r="G36" s="165" t="s">
        <v>739</v>
      </c>
      <c r="H36" s="164" t="s">
        <v>743</v>
      </c>
      <c r="I36" s="163" t="s">
        <v>89</v>
      </c>
      <c r="J36" s="164" t="s">
        <v>748</v>
      </c>
      <c r="K36" s="164" t="s">
        <v>751</v>
      </c>
      <c r="L36" s="164" t="s">
        <v>750</v>
      </c>
      <c r="M36" s="164" t="s">
        <v>749</v>
      </c>
      <c r="N36" s="163">
        <v>2</v>
      </c>
      <c r="O36" s="163">
        <v>3</v>
      </c>
      <c r="P36" s="163">
        <f t="shared" si="3"/>
        <v>6</v>
      </c>
      <c r="Q36" s="164" t="str">
        <f t="shared" si="0"/>
        <v>Medio</v>
      </c>
      <c r="R36" s="163">
        <v>25</v>
      </c>
      <c r="S36" s="163">
        <v>150</v>
      </c>
      <c r="T36" s="165" t="s">
        <v>1172</v>
      </c>
      <c r="U36" s="164" t="str">
        <f t="shared" si="5"/>
        <v>Aceptable con Control Especifico</v>
      </c>
      <c r="V36" s="164"/>
      <c r="W36" s="227"/>
      <c r="X36" s="164" t="s">
        <v>1436</v>
      </c>
      <c r="Y36" s="164" t="s">
        <v>79</v>
      </c>
      <c r="Z36" s="164" t="s">
        <v>1156</v>
      </c>
      <c r="AA36" s="164" t="s">
        <v>1156</v>
      </c>
      <c r="AB36" s="164" t="s">
        <v>1156</v>
      </c>
      <c r="AC36" s="164" t="s">
        <v>1205</v>
      </c>
      <c r="AD36" s="164" t="s">
        <v>1201</v>
      </c>
    </row>
    <row r="37" spans="1:30" ht="149.25" customHeight="1">
      <c r="A37" s="164" t="s">
        <v>1652</v>
      </c>
      <c r="B37" s="164" t="s">
        <v>1552</v>
      </c>
      <c r="C37" s="164" t="s">
        <v>1554</v>
      </c>
      <c r="D37" s="164" t="s">
        <v>645</v>
      </c>
      <c r="E37" s="164" t="s">
        <v>979</v>
      </c>
      <c r="F37" s="163">
        <v>0</v>
      </c>
      <c r="G37" s="165" t="s">
        <v>740</v>
      </c>
      <c r="H37" s="164" t="s">
        <v>747</v>
      </c>
      <c r="I37" s="163" t="s">
        <v>89</v>
      </c>
      <c r="J37" s="164" t="s">
        <v>748</v>
      </c>
      <c r="K37" s="164" t="s">
        <v>751</v>
      </c>
      <c r="L37" s="164" t="s">
        <v>750</v>
      </c>
      <c r="M37" s="164" t="s">
        <v>749</v>
      </c>
      <c r="N37" s="163">
        <v>2</v>
      </c>
      <c r="O37" s="163">
        <v>3</v>
      </c>
      <c r="P37" s="163">
        <f t="shared" si="3"/>
        <v>6</v>
      </c>
      <c r="Q37" s="164" t="str">
        <f t="shared" si="0"/>
        <v>Medio</v>
      </c>
      <c r="R37" s="163">
        <v>60</v>
      </c>
      <c r="S37" s="163">
        <v>240</v>
      </c>
      <c r="T37" s="165" t="s">
        <v>1172</v>
      </c>
      <c r="U37" s="164" t="str">
        <f t="shared" si="5"/>
        <v>Aceptable con Control Especifico</v>
      </c>
      <c r="V37" s="164"/>
      <c r="W37" s="227"/>
      <c r="X37" s="164" t="s">
        <v>1438</v>
      </c>
      <c r="Y37" s="164" t="s">
        <v>79</v>
      </c>
      <c r="Z37" s="164" t="s">
        <v>1156</v>
      </c>
      <c r="AA37" s="164" t="s">
        <v>1156</v>
      </c>
      <c r="AB37" s="164" t="s">
        <v>1156</v>
      </c>
      <c r="AC37" s="164" t="s">
        <v>1205</v>
      </c>
      <c r="AD37" s="164" t="s">
        <v>1201</v>
      </c>
    </row>
    <row r="38" spans="1:30" ht="149.25" customHeight="1">
      <c r="A38" s="164" t="s">
        <v>1652</v>
      </c>
      <c r="B38" s="164" t="s">
        <v>1552</v>
      </c>
      <c r="C38" s="164" t="s">
        <v>1554</v>
      </c>
      <c r="D38" s="164" t="s">
        <v>645</v>
      </c>
      <c r="E38" s="164" t="s">
        <v>979</v>
      </c>
      <c r="F38" s="163">
        <v>0</v>
      </c>
      <c r="G38" s="164" t="s">
        <v>1458</v>
      </c>
      <c r="H38" s="164" t="s">
        <v>1452</v>
      </c>
      <c r="I38" s="163" t="s">
        <v>88</v>
      </c>
      <c r="J38" s="164" t="s">
        <v>1044</v>
      </c>
      <c r="K38" s="164" t="s">
        <v>1117</v>
      </c>
      <c r="L38" s="164" t="s">
        <v>1117</v>
      </c>
      <c r="M38" s="211" t="s">
        <v>1595</v>
      </c>
      <c r="N38" s="163">
        <v>2</v>
      </c>
      <c r="O38" s="163">
        <v>3</v>
      </c>
      <c r="P38" s="163">
        <f t="shared" si="3"/>
        <v>6</v>
      </c>
      <c r="Q38" s="164" t="str">
        <f t="shared" si="0"/>
        <v>Medio</v>
      </c>
      <c r="R38" s="163">
        <v>25</v>
      </c>
      <c r="S38" s="163">
        <f t="shared" ref="S38:S45" si="10">P38*R38</f>
        <v>150</v>
      </c>
      <c r="T38" s="165" t="str">
        <f t="shared" ref="T38:T45" si="11">IF(AND(S38&gt;=600,S38&lt;=4000),"I",IF(AND(S38&gt;=150,S38&lt;=500),"II",IF(AND(S38&gt;=40,S38&lt;=120),"III",IF(AND(S38&gt;=0,S38&lt;=39),"IV","ERROR"))))</f>
        <v>II</v>
      </c>
      <c r="U38" s="164" t="str">
        <f t="shared" si="5"/>
        <v>Aceptable con Control Especifico</v>
      </c>
      <c r="V38" s="164"/>
      <c r="W38" s="227"/>
      <c r="X38" s="164" t="str">
        <f t="shared" ref="X38:X51" si="12">IF(R38=100,"Posible muerte, situación crítica o catastrófica; pérdidas económicas muy altas.",IF(R38=60,"Lesiones o enfermedades graves irreparables (Incapacidad permanente parcial o invalidez); pérdidas económicas altas.",IF(R38=25,"Lesiones o enfermedades con incapacidad laboral temporal; pérdidas económicas leves.",IF(R38=10,"Lesiones o enfermedades que no requieren incapacidad; pérdidas económicas mínimas."))))</f>
        <v>Lesiones o enfermedades con incapacidad laboral temporal; pérdidas económicas leves.</v>
      </c>
      <c r="Y38" s="164" t="s">
        <v>79</v>
      </c>
      <c r="Z38" s="164" t="s">
        <v>1156</v>
      </c>
      <c r="AA38" s="164" t="s">
        <v>1156</v>
      </c>
      <c r="AB38" s="164" t="s">
        <v>1156</v>
      </c>
      <c r="AC38" s="164" t="s">
        <v>1164</v>
      </c>
      <c r="AD38" s="164" t="s">
        <v>1156</v>
      </c>
    </row>
    <row r="39" spans="1:30" ht="149.25" customHeight="1">
      <c r="A39" s="164" t="s">
        <v>1652</v>
      </c>
      <c r="B39" s="164" t="s">
        <v>1552</v>
      </c>
      <c r="C39" s="164" t="s">
        <v>1554</v>
      </c>
      <c r="D39" s="164" t="s">
        <v>645</v>
      </c>
      <c r="E39" s="164" t="s">
        <v>979</v>
      </c>
      <c r="F39" s="163">
        <v>0</v>
      </c>
      <c r="G39" s="164" t="s">
        <v>1459</v>
      </c>
      <c r="H39" s="164" t="s">
        <v>1453</v>
      </c>
      <c r="I39" s="163" t="s">
        <v>88</v>
      </c>
      <c r="J39" s="164" t="s">
        <v>1044</v>
      </c>
      <c r="K39" s="164" t="s">
        <v>1117</v>
      </c>
      <c r="L39" s="164" t="s">
        <v>1117</v>
      </c>
      <c r="M39" s="211" t="s">
        <v>1595</v>
      </c>
      <c r="N39" s="163">
        <v>2</v>
      </c>
      <c r="O39" s="163">
        <v>3</v>
      </c>
      <c r="P39" s="163">
        <f t="shared" si="3"/>
        <v>6</v>
      </c>
      <c r="Q39" s="164" t="str">
        <f t="shared" si="0"/>
        <v>Medio</v>
      </c>
      <c r="R39" s="163">
        <v>25</v>
      </c>
      <c r="S39" s="163">
        <f t="shared" si="10"/>
        <v>150</v>
      </c>
      <c r="T39" s="165" t="str">
        <f t="shared" si="11"/>
        <v>II</v>
      </c>
      <c r="U39" s="164" t="str">
        <f t="shared" si="5"/>
        <v>Aceptable con Control Especifico</v>
      </c>
      <c r="V39" s="164"/>
      <c r="W39" s="227"/>
      <c r="X39" s="164" t="str">
        <f t="shared" si="12"/>
        <v>Lesiones o enfermedades con incapacidad laboral temporal; pérdidas económicas leves.</v>
      </c>
      <c r="Y39" s="164" t="s">
        <v>79</v>
      </c>
      <c r="Z39" s="164" t="s">
        <v>1156</v>
      </c>
      <c r="AA39" s="164" t="s">
        <v>1156</v>
      </c>
      <c r="AB39" s="164" t="s">
        <v>1156</v>
      </c>
      <c r="AC39" s="164" t="s">
        <v>1164</v>
      </c>
      <c r="AD39" s="164" t="s">
        <v>1156</v>
      </c>
    </row>
    <row r="40" spans="1:30" ht="149.25" customHeight="1">
      <c r="A40" s="164" t="s">
        <v>1652</v>
      </c>
      <c r="B40" s="164" t="s">
        <v>1552</v>
      </c>
      <c r="C40" s="164" t="s">
        <v>1554</v>
      </c>
      <c r="D40" s="164" t="s">
        <v>645</v>
      </c>
      <c r="E40" s="164" t="s">
        <v>979</v>
      </c>
      <c r="F40" s="163">
        <v>0</v>
      </c>
      <c r="G40" s="164" t="s">
        <v>1460</v>
      </c>
      <c r="H40" s="164" t="s">
        <v>1526</v>
      </c>
      <c r="I40" s="163" t="s">
        <v>88</v>
      </c>
      <c r="J40" s="164" t="s">
        <v>1044</v>
      </c>
      <c r="K40" s="164" t="s">
        <v>1117</v>
      </c>
      <c r="L40" s="164" t="s">
        <v>1117</v>
      </c>
      <c r="M40" s="211" t="s">
        <v>1595</v>
      </c>
      <c r="N40" s="163">
        <v>2</v>
      </c>
      <c r="O40" s="163">
        <v>3</v>
      </c>
      <c r="P40" s="163">
        <f t="shared" si="3"/>
        <v>6</v>
      </c>
      <c r="Q40" s="164" t="str">
        <f t="shared" si="0"/>
        <v>Medio</v>
      </c>
      <c r="R40" s="163">
        <v>25</v>
      </c>
      <c r="S40" s="163">
        <f t="shared" si="10"/>
        <v>150</v>
      </c>
      <c r="T40" s="165" t="str">
        <f t="shared" si="11"/>
        <v>II</v>
      </c>
      <c r="U40" s="164" t="str">
        <f t="shared" si="5"/>
        <v>Aceptable con Control Especifico</v>
      </c>
      <c r="V40" s="164"/>
      <c r="W40" s="227"/>
      <c r="X40" s="164" t="str">
        <f t="shared" si="12"/>
        <v>Lesiones o enfermedades con incapacidad laboral temporal; pérdidas económicas leves.</v>
      </c>
      <c r="Y40" s="164" t="s">
        <v>79</v>
      </c>
      <c r="Z40" s="164" t="s">
        <v>1156</v>
      </c>
      <c r="AA40" s="164" t="s">
        <v>1156</v>
      </c>
      <c r="AB40" s="164" t="s">
        <v>1156</v>
      </c>
      <c r="AC40" s="164" t="s">
        <v>1164</v>
      </c>
      <c r="AD40" s="164" t="s">
        <v>1156</v>
      </c>
    </row>
    <row r="41" spans="1:30" ht="149.25" customHeight="1">
      <c r="A41" s="164" t="s">
        <v>1652</v>
      </c>
      <c r="B41" s="164" t="s">
        <v>1552</v>
      </c>
      <c r="C41" s="164" t="s">
        <v>1554</v>
      </c>
      <c r="D41" s="164" t="s">
        <v>645</v>
      </c>
      <c r="E41" s="164" t="s">
        <v>979</v>
      </c>
      <c r="F41" s="163">
        <v>0</v>
      </c>
      <c r="G41" s="164" t="s">
        <v>1461</v>
      </c>
      <c r="H41" s="164" t="s">
        <v>1527</v>
      </c>
      <c r="I41" s="163" t="s">
        <v>88</v>
      </c>
      <c r="J41" s="164" t="s">
        <v>1044</v>
      </c>
      <c r="K41" s="164" t="s">
        <v>1117</v>
      </c>
      <c r="L41" s="164" t="s">
        <v>1117</v>
      </c>
      <c r="M41" s="211" t="s">
        <v>1595</v>
      </c>
      <c r="N41" s="163">
        <v>2</v>
      </c>
      <c r="O41" s="163">
        <v>3</v>
      </c>
      <c r="P41" s="163">
        <f t="shared" si="3"/>
        <v>6</v>
      </c>
      <c r="Q41" s="164" t="str">
        <f t="shared" si="0"/>
        <v>Medio</v>
      </c>
      <c r="R41" s="163">
        <v>25</v>
      </c>
      <c r="S41" s="163">
        <f t="shared" si="10"/>
        <v>150</v>
      </c>
      <c r="T41" s="165" t="str">
        <f t="shared" si="11"/>
        <v>II</v>
      </c>
      <c r="U41" s="164" t="str">
        <f t="shared" si="5"/>
        <v>Aceptable con Control Especifico</v>
      </c>
      <c r="V41" s="164"/>
      <c r="W41" s="227"/>
      <c r="X41" s="164" t="str">
        <f t="shared" si="12"/>
        <v>Lesiones o enfermedades con incapacidad laboral temporal; pérdidas económicas leves.</v>
      </c>
      <c r="Y41" s="164" t="s">
        <v>79</v>
      </c>
      <c r="Z41" s="164" t="s">
        <v>1156</v>
      </c>
      <c r="AA41" s="164" t="s">
        <v>1156</v>
      </c>
      <c r="AB41" s="164" t="s">
        <v>1156</v>
      </c>
      <c r="AC41" s="164" t="s">
        <v>1164</v>
      </c>
      <c r="AD41" s="164" t="s">
        <v>1156</v>
      </c>
    </row>
    <row r="42" spans="1:30" ht="149.25" customHeight="1">
      <c r="A42" s="164" t="s">
        <v>1652</v>
      </c>
      <c r="B42" s="164" t="s">
        <v>1552</v>
      </c>
      <c r="C42" s="164" t="s">
        <v>1554</v>
      </c>
      <c r="D42" s="164" t="s">
        <v>645</v>
      </c>
      <c r="E42" s="164" t="s">
        <v>979</v>
      </c>
      <c r="F42" s="163">
        <v>0</v>
      </c>
      <c r="G42" s="164" t="s">
        <v>1462</v>
      </c>
      <c r="H42" s="164" t="s">
        <v>1528</v>
      </c>
      <c r="I42" s="163" t="s">
        <v>88</v>
      </c>
      <c r="J42" s="164" t="s">
        <v>1044</v>
      </c>
      <c r="K42" s="164" t="s">
        <v>1117</v>
      </c>
      <c r="L42" s="164" t="s">
        <v>1117</v>
      </c>
      <c r="M42" s="211" t="s">
        <v>1595</v>
      </c>
      <c r="N42" s="163">
        <v>2</v>
      </c>
      <c r="O42" s="163">
        <v>3</v>
      </c>
      <c r="P42" s="163">
        <f t="shared" si="3"/>
        <v>6</v>
      </c>
      <c r="Q42" s="164" t="str">
        <f t="shared" si="0"/>
        <v>Medio</v>
      </c>
      <c r="R42" s="163">
        <v>25</v>
      </c>
      <c r="S42" s="163">
        <f t="shared" si="10"/>
        <v>150</v>
      </c>
      <c r="T42" s="165" t="str">
        <f t="shared" si="11"/>
        <v>II</v>
      </c>
      <c r="U42" s="164" t="str">
        <f t="shared" si="5"/>
        <v>Aceptable con Control Especifico</v>
      </c>
      <c r="V42" s="164"/>
      <c r="W42" s="227"/>
      <c r="X42" s="164" t="str">
        <f t="shared" si="12"/>
        <v>Lesiones o enfermedades con incapacidad laboral temporal; pérdidas económicas leves.</v>
      </c>
      <c r="Y42" s="164" t="s">
        <v>79</v>
      </c>
      <c r="Z42" s="164" t="s">
        <v>1156</v>
      </c>
      <c r="AA42" s="164" t="s">
        <v>1156</v>
      </c>
      <c r="AB42" s="164" t="s">
        <v>1156</v>
      </c>
      <c r="AC42" s="164" t="s">
        <v>1164</v>
      </c>
      <c r="AD42" s="164" t="s">
        <v>1156</v>
      </c>
    </row>
    <row r="43" spans="1:30" ht="149.25" customHeight="1">
      <c r="A43" s="164" t="s">
        <v>1652</v>
      </c>
      <c r="B43" s="164" t="s">
        <v>1552</v>
      </c>
      <c r="C43" s="164" t="s">
        <v>1554</v>
      </c>
      <c r="D43" s="164" t="s">
        <v>645</v>
      </c>
      <c r="E43" s="164" t="s">
        <v>979</v>
      </c>
      <c r="F43" s="163">
        <v>0</v>
      </c>
      <c r="G43" s="164" t="s">
        <v>1463</v>
      </c>
      <c r="H43" s="164" t="s">
        <v>1529</v>
      </c>
      <c r="I43" s="163" t="s">
        <v>88</v>
      </c>
      <c r="J43" s="164" t="s">
        <v>1044</v>
      </c>
      <c r="K43" s="164" t="s">
        <v>1117</v>
      </c>
      <c r="L43" s="164" t="s">
        <v>1117</v>
      </c>
      <c r="M43" s="211" t="s">
        <v>1595</v>
      </c>
      <c r="N43" s="163">
        <v>2</v>
      </c>
      <c r="O43" s="163">
        <v>3</v>
      </c>
      <c r="P43" s="163">
        <f t="shared" si="3"/>
        <v>6</v>
      </c>
      <c r="Q43" s="164" t="str">
        <f t="shared" si="0"/>
        <v>Medio</v>
      </c>
      <c r="R43" s="163">
        <v>25</v>
      </c>
      <c r="S43" s="163">
        <f t="shared" si="10"/>
        <v>150</v>
      </c>
      <c r="T43" s="165" t="str">
        <f t="shared" si="11"/>
        <v>II</v>
      </c>
      <c r="U43" s="164" t="str">
        <f t="shared" si="5"/>
        <v>Aceptable con Control Especifico</v>
      </c>
      <c r="V43" s="164"/>
      <c r="W43" s="227"/>
      <c r="X43" s="164" t="str">
        <f t="shared" si="12"/>
        <v>Lesiones o enfermedades con incapacidad laboral temporal; pérdidas económicas leves.</v>
      </c>
      <c r="Y43" s="164" t="s">
        <v>79</v>
      </c>
      <c r="Z43" s="164" t="s">
        <v>1156</v>
      </c>
      <c r="AA43" s="164" t="s">
        <v>1156</v>
      </c>
      <c r="AB43" s="164" t="s">
        <v>1156</v>
      </c>
      <c r="AC43" s="164" t="s">
        <v>1164</v>
      </c>
      <c r="AD43" s="164" t="s">
        <v>1156</v>
      </c>
    </row>
    <row r="44" spans="1:30" ht="149.25" customHeight="1">
      <c r="A44" s="164" t="s">
        <v>1652</v>
      </c>
      <c r="B44" s="164" t="s">
        <v>1552</v>
      </c>
      <c r="C44" s="164" t="s">
        <v>1554</v>
      </c>
      <c r="D44" s="164" t="s">
        <v>645</v>
      </c>
      <c r="E44" s="164" t="s">
        <v>979</v>
      </c>
      <c r="F44" s="163">
        <v>0</v>
      </c>
      <c r="G44" s="164" t="s">
        <v>1464</v>
      </c>
      <c r="H44" s="164" t="s">
        <v>1482</v>
      </c>
      <c r="I44" s="163" t="s">
        <v>88</v>
      </c>
      <c r="J44" s="164" t="s">
        <v>1074</v>
      </c>
      <c r="K44" s="164" t="s">
        <v>1117</v>
      </c>
      <c r="L44" s="164" t="s">
        <v>1117</v>
      </c>
      <c r="M44" s="211" t="s">
        <v>1595</v>
      </c>
      <c r="N44" s="163">
        <v>2</v>
      </c>
      <c r="O44" s="163">
        <v>1</v>
      </c>
      <c r="P44" s="163">
        <f t="shared" si="3"/>
        <v>2</v>
      </c>
      <c r="Q44" s="164" t="str">
        <f t="shared" si="0"/>
        <v>Bajo</v>
      </c>
      <c r="R44" s="163">
        <v>60</v>
      </c>
      <c r="S44" s="163">
        <f t="shared" si="10"/>
        <v>120</v>
      </c>
      <c r="T44" s="165" t="str">
        <f t="shared" si="11"/>
        <v>III</v>
      </c>
      <c r="U44" s="164" t="str">
        <f t="shared" si="5"/>
        <v>Mejorable</v>
      </c>
      <c r="V44" s="164"/>
      <c r="W44" s="227"/>
      <c r="X44" s="164" t="str">
        <f t="shared" si="12"/>
        <v>Lesiones o enfermedades graves irreparables (Incapacidad permanente parcial o invalidez); pérdidas económicas altas.</v>
      </c>
      <c r="Y44" s="164" t="s">
        <v>79</v>
      </c>
      <c r="Z44" s="164" t="s">
        <v>1156</v>
      </c>
      <c r="AA44" s="164" t="s">
        <v>1156</v>
      </c>
      <c r="AB44" s="164" t="s">
        <v>1156</v>
      </c>
      <c r="AC44" s="164" t="s">
        <v>1165</v>
      </c>
      <c r="AD44" s="164" t="s">
        <v>1156</v>
      </c>
    </row>
    <row r="45" spans="1:30" ht="149.25" customHeight="1">
      <c r="A45" s="164" t="s">
        <v>1652</v>
      </c>
      <c r="B45" s="164" t="s">
        <v>1552</v>
      </c>
      <c r="C45" s="164" t="s">
        <v>1554</v>
      </c>
      <c r="D45" s="164" t="s">
        <v>645</v>
      </c>
      <c r="E45" s="164" t="s">
        <v>979</v>
      </c>
      <c r="F45" s="163">
        <v>0</v>
      </c>
      <c r="G45" s="164" t="s">
        <v>1465</v>
      </c>
      <c r="H45" s="164" t="s">
        <v>1483</v>
      </c>
      <c r="I45" s="163" t="s">
        <v>88</v>
      </c>
      <c r="J45" s="164" t="s">
        <v>1074</v>
      </c>
      <c r="K45" s="164" t="s">
        <v>1117</v>
      </c>
      <c r="L45" s="164" t="s">
        <v>1117</v>
      </c>
      <c r="M45" s="211" t="s">
        <v>1595</v>
      </c>
      <c r="N45" s="163">
        <v>2</v>
      </c>
      <c r="O45" s="163">
        <v>1</v>
      </c>
      <c r="P45" s="163">
        <f t="shared" si="3"/>
        <v>2</v>
      </c>
      <c r="Q45" s="164" t="str">
        <f t="shared" si="0"/>
        <v>Bajo</v>
      </c>
      <c r="R45" s="163">
        <v>60</v>
      </c>
      <c r="S45" s="163">
        <f t="shared" si="10"/>
        <v>120</v>
      </c>
      <c r="T45" s="165" t="str">
        <f t="shared" si="11"/>
        <v>III</v>
      </c>
      <c r="U45" s="164" t="str">
        <f t="shared" si="5"/>
        <v>Mejorable</v>
      </c>
      <c r="V45" s="164"/>
      <c r="W45" s="227"/>
      <c r="X45" s="164" t="str">
        <f t="shared" si="12"/>
        <v>Lesiones o enfermedades graves irreparables (Incapacidad permanente parcial o invalidez); pérdidas económicas altas.</v>
      </c>
      <c r="Y45" s="164" t="s">
        <v>79</v>
      </c>
      <c r="Z45" s="164" t="s">
        <v>1119</v>
      </c>
      <c r="AA45" s="164" t="s">
        <v>1119</v>
      </c>
      <c r="AB45" s="164" t="s">
        <v>1156</v>
      </c>
      <c r="AC45" s="164" t="s">
        <v>1166</v>
      </c>
      <c r="AD45" s="164" t="s">
        <v>1156</v>
      </c>
    </row>
    <row r="46" spans="1:30" ht="149.25" customHeight="1">
      <c r="A46" s="164" t="s">
        <v>1652</v>
      </c>
      <c r="B46" s="164" t="s">
        <v>1552</v>
      </c>
      <c r="C46" s="164" t="s">
        <v>1554</v>
      </c>
      <c r="D46" s="164" t="s">
        <v>645</v>
      </c>
      <c r="E46" s="164" t="s">
        <v>979</v>
      </c>
      <c r="F46" s="163">
        <v>0</v>
      </c>
      <c r="G46" s="164" t="s">
        <v>1028</v>
      </c>
      <c r="H46" s="164" t="s">
        <v>528</v>
      </c>
      <c r="I46" s="163" t="s">
        <v>89</v>
      </c>
      <c r="J46" s="164" t="s">
        <v>1100</v>
      </c>
      <c r="K46" s="164" t="s">
        <v>628</v>
      </c>
      <c r="L46" s="164" t="s">
        <v>697</v>
      </c>
      <c r="M46" s="164" t="s">
        <v>702</v>
      </c>
      <c r="N46" s="163">
        <v>2</v>
      </c>
      <c r="O46" s="163">
        <v>1</v>
      </c>
      <c r="P46" s="163">
        <f t="shared" si="3"/>
        <v>2</v>
      </c>
      <c r="Q46" s="164" t="str">
        <f t="shared" si="0"/>
        <v>Bajo</v>
      </c>
      <c r="R46" s="163">
        <v>60</v>
      </c>
      <c r="S46" s="163">
        <f>P46*R46</f>
        <v>120</v>
      </c>
      <c r="T46" s="165" t="str">
        <f>IF(AND(S46&gt;=600,S46&lt;=4000),"I",IF(AND(S46&gt;=150,S46&lt;=500),"II",IF(AND(S46&gt;=40,S46&lt;=120),"III",IF(AND(S46&gt;=0,S46&lt;=39),"IV","ERROR"))))</f>
        <v>III</v>
      </c>
      <c r="U46" s="164" t="str">
        <f t="shared" si="5"/>
        <v>Mejorable</v>
      </c>
      <c r="V46" s="164"/>
      <c r="W46" s="227"/>
      <c r="X46" s="164" t="str">
        <f t="shared" si="12"/>
        <v>Lesiones o enfermedades graves irreparables (Incapacidad permanente parcial o invalidez); pérdidas económicas altas.</v>
      </c>
      <c r="Y46" s="164" t="s">
        <v>79</v>
      </c>
      <c r="Z46" s="164" t="s">
        <v>1119</v>
      </c>
      <c r="AA46" s="164" t="s">
        <v>1119</v>
      </c>
      <c r="AB46" s="164" t="s">
        <v>1153</v>
      </c>
      <c r="AC46" s="164" t="s">
        <v>1154</v>
      </c>
      <c r="AD46" s="164" t="s">
        <v>1119</v>
      </c>
    </row>
    <row r="47" spans="1:30" ht="149.25" customHeight="1">
      <c r="A47" s="164" t="s">
        <v>1652</v>
      </c>
      <c r="B47" s="164" t="s">
        <v>1552</v>
      </c>
      <c r="C47" s="164" t="s">
        <v>1554</v>
      </c>
      <c r="D47" s="164" t="s">
        <v>645</v>
      </c>
      <c r="E47" s="164" t="s">
        <v>979</v>
      </c>
      <c r="F47" s="163">
        <v>0</v>
      </c>
      <c r="G47" s="164" t="s">
        <v>1028</v>
      </c>
      <c r="H47" s="164" t="s">
        <v>537</v>
      </c>
      <c r="I47" s="163" t="s">
        <v>89</v>
      </c>
      <c r="J47" s="164" t="s">
        <v>1101</v>
      </c>
      <c r="K47" s="164" t="s">
        <v>628</v>
      </c>
      <c r="L47" s="164" t="s">
        <v>697</v>
      </c>
      <c r="M47" s="164" t="s">
        <v>702</v>
      </c>
      <c r="N47" s="163">
        <v>6</v>
      </c>
      <c r="O47" s="163">
        <v>1</v>
      </c>
      <c r="P47" s="163">
        <f t="shared" si="3"/>
        <v>6</v>
      </c>
      <c r="Q47" s="164" t="str">
        <f t="shared" si="0"/>
        <v>Medio</v>
      </c>
      <c r="R47" s="163">
        <v>60</v>
      </c>
      <c r="S47" s="163">
        <f>P47*R47</f>
        <v>360</v>
      </c>
      <c r="T47" s="165" t="str">
        <f>IF(AND(S47&gt;=600,S47&lt;=4000),"I",IF(AND(S47&gt;=150,S47&lt;=500),"II",IF(AND(S47&gt;=40,S47&lt;=120),"III",IF(AND(S47&gt;=0,S47&lt;=39),"IV","ERROR"))))</f>
        <v>II</v>
      </c>
      <c r="U47" s="164" t="str">
        <f t="shared" si="5"/>
        <v>Aceptable con Control Especifico</v>
      </c>
      <c r="V47" s="164"/>
      <c r="W47" s="227"/>
      <c r="X47" s="164" t="str">
        <f t="shared" si="12"/>
        <v>Lesiones o enfermedades graves irreparables (Incapacidad permanente parcial o invalidez); pérdidas económicas altas.</v>
      </c>
      <c r="Y47" s="164" t="s">
        <v>79</v>
      </c>
      <c r="Z47" s="164" t="s">
        <v>1119</v>
      </c>
      <c r="AA47" s="164" t="s">
        <v>1119</v>
      </c>
      <c r="AB47" s="164" t="s">
        <v>1153</v>
      </c>
      <c r="AC47" s="164" t="s">
        <v>1154</v>
      </c>
      <c r="AD47" s="164" t="s">
        <v>1119</v>
      </c>
    </row>
    <row r="48" spans="1:30" s="179" customFormat="1" ht="149.25" customHeight="1">
      <c r="A48" s="164" t="s">
        <v>613</v>
      </c>
      <c r="B48" s="164" t="s">
        <v>912</v>
      </c>
      <c r="C48" s="164" t="s">
        <v>1554</v>
      </c>
      <c r="D48" s="164" t="s">
        <v>645</v>
      </c>
      <c r="E48" s="164" t="s">
        <v>915</v>
      </c>
      <c r="F48" s="163">
        <v>1</v>
      </c>
      <c r="G48" s="165" t="s">
        <v>1392</v>
      </c>
      <c r="H48" s="164" t="s">
        <v>908</v>
      </c>
      <c r="I48" s="163" t="s">
        <v>89</v>
      </c>
      <c r="J48" s="164" t="s">
        <v>909</v>
      </c>
      <c r="K48" s="164" t="s">
        <v>914</v>
      </c>
      <c r="L48" s="164" t="s">
        <v>913</v>
      </c>
      <c r="M48" s="164" t="s">
        <v>871</v>
      </c>
      <c r="N48" s="163">
        <v>2</v>
      </c>
      <c r="O48" s="163">
        <v>1</v>
      </c>
      <c r="P48" s="163">
        <f t="shared" si="3"/>
        <v>2</v>
      </c>
      <c r="Q48" s="164" t="str">
        <f t="shared" si="0"/>
        <v>Bajo</v>
      </c>
      <c r="R48" s="163">
        <v>100</v>
      </c>
      <c r="S48" s="163">
        <f>+P48*R48</f>
        <v>200</v>
      </c>
      <c r="T48" s="165" t="str">
        <f>IF(AND(S48&gt;=600,S48&lt;=4000),"I",IF(AND(S48&gt;=150,S48&lt;=500),"II",IF(AND(S48&gt;=40,S48&lt;=120),"III",IF(AND(S48&gt;=0,S48&lt;=39),"IV"))))</f>
        <v>II</v>
      </c>
      <c r="U48" s="164" t="str">
        <f t="shared" si="5"/>
        <v>Aceptable con Control Especifico</v>
      </c>
      <c r="V48" s="164"/>
      <c r="W48" s="228"/>
      <c r="X48" s="164" t="str">
        <f t="shared" si="12"/>
        <v>Posible muerte, situación crítica o catastrófica; pérdidas económicas muy altas.</v>
      </c>
      <c r="Y48" s="164" t="s">
        <v>79</v>
      </c>
      <c r="Z48" s="164" t="s">
        <v>1156</v>
      </c>
      <c r="AA48" s="164" t="s">
        <v>1156</v>
      </c>
      <c r="AB48" s="164" t="s">
        <v>1156</v>
      </c>
      <c r="AC48" s="164" t="s">
        <v>1337</v>
      </c>
      <c r="AD48" s="164" t="s">
        <v>1201</v>
      </c>
    </row>
    <row r="49" spans="1:30" ht="149.25" customHeight="1">
      <c r="A49" s="164" t="s">
        <v>613</v>
      </c>
      <c r="B49" s="164" t="s">
        <v>1038</v>
      </c>
      <c r="C49" s="164" t="s">
        <v>1554</v>
      </c>
      <c r="D49" s="164" t="s">
        <v>1073</v>
      </c>
      <c r="E49" s="164" t="s">
        <v>1081</v>
      </c>
      <c r="F49" s="163">
        <v>0</v>
      </c>
      <c r="G49" s="164" t="s">
        <v>1026</v>
      </c>
      <c r="H49" s="164" t="s">
        <v>1142</v>
      </c>
      <c r="I49" s="163" t="s">
        <v>89</v>
      </c>
      <c r="J49" s="164" t="s">
        <v>1089</v>
      </c>
      <c r="K49" s="164" t="s">
        <v>1117</v>
      </c>
      <c r="L49" s="164" t="s">
        <v>1117</v>
      </c>
      <c r="M49" s="164" t="s">
        <v>1117</v>
      </c>
      <c r="N49" s="163">
        <v>2</v>
      </c>
      <c r="O49" s="163">
        <v>3</v>
      </c>
      <c r="P49" s="163">
        <f t="shared" si="3"/>
        <v>6</v>
      </c>
      <c r="Q49" s="164" t="str">
        <f t="shared" si="0"/>
        <v>Medio</v>
      </c>
      <c r="R49" s="163">
        <v>60</v>
      </c>
      <c r="S49" s="163">
        <f t="shared" ref="S49:S59" si="13">P49*R49</f>
        <v>360</v>
      </c>
      <c r="T49" s="165" t="str">
        <f>IF(AND(S49&gt;=600,S49&lt;=4000),"I",IF(AND(S49&gt;=150,S49&lt;=500),"II",IF(AND(S49&gt;=40,S49&lt;=120),"III",IF(AND(S49&gt;=0,S49&lt;=39),"IV","ERROR"))))</f>
        <v>II</v>
      </c>
      <c r="U49" s="164" t="str">
        <f t="shared" si="5"/>
        <v>Aceptable con Control Especifico</v>
      </c>
      <c r="V49" s="164"/>
      <c r="W49" s="227"/>
      <c r="X49" s="164" t="str">
        <f t="shared" si="12"/>
        <v>Lesiones o enfermedades graves irreparables (Incapacidad permanente parcial o invalidez); pérdidas económicas altas.</v>
      </c>
      <c r="Y49" s="164" t="s">
        <v>79</v>
      </c>
      <c r="Z49" s="164" t="s">
        <v>1119</v>
      </c>
      <c r="AA49" s="164" t="s">
        <v>1119</v>
      </c>
      <c r="AB49" s="164" t="s">
        <v>1119</v>
      </c>
      <c r="AC49" s="164" t="s">
        <v>1143</v>
      </c>
      <c r="AD49" s="164" t="s">
        <v>1144</v>
      </c>
    </row>
    <row r="50" spans="1:30" ht="149.25" customHeight="1">
      <c r="A50" s="164" t="s">
        <v>613</v>
      </c>
      <c r="B50" s="164" t="s">
        <v>1038</v>
      </c>
      <c r="C50" s="164" t="s">
        <v>1554</v>
      </c>
      <c r="D50" s="164" t="s">
        <v>1073</v>
      </c>
      <c r="E50" s="164" t="s">
        <v>1081</v>
      </c>
      <c r="F50" s="163">
        <v>0</v>
      </c>
      <c r="G50" s="164" t="s">
        <v>1026</v>
      </c>
      <c r="H50" s="164" t="s">
        <v>1096</v>
      </c>
      <c r="I50" s="163" t="s">
        <v>89</v>
      </c>
      <c r="J50" s="164" t="s">
        <v>1094</v>
      </c>
      <c r="K50" s="164" t="s">
        <v>1117</v>
      </c>
      <c r="L50" s="164" t="s">
        <v>1117</v>
      </c>
      <c r="M50" s="164" t="s">
        <v>1117</v>
      </c>
      <c r="N50" s="163">
        <v>2</v>
      </c>
      <c r="O50" s="163">
        <v>3</v>
      </c>
      <c r="P50" s="163">
        <f t="shared" si="3"/>
        <v>6</v>
      </c>
      <c r="Q50" s="164" t="str">
        <f t="shared" si="0"/>
        <v>Medio</v>
      </c>
      <c r="R50" s="163">
        <v>25</v>
      </c>
      <c r="S50" s="163">
        <f t="shared" si="13"/>
        <v>150</v>
      </c>
      <c r="T50" s="165" t="str">
        <f>IF(AND(S50&gt;=600,S50&lt;=4000),"I",IF(AND(S50&gt;=150,S50&lt;=500),"II",IF(AND(S50&gt;=40,S50&lt;=120),"III",IF(AND(S50&gt;=0,S50&lt;=39),"IV","ERROR"))))</f>
        <v>II</v>
      </c>
      <c r="U50" s="164" t="str">
        <f t="shared" si="5"/>
        <v>Aceptable con Control Especifico</v>
      </c>
      <c r="V50" s="164"/>
      <c r="W50" s="227"/>
      <c r="X50" s="164" t="str">
        <f t="shared" si="12"/>
        <v>Lesiones o enfermedades con incapacidad laboral temporal; pérdidas económicas leves.</v>
      </c>
      <c r="Y50" s="164" t="s">
        <v>79</v>
      </c>
      <c r="Z50" s="164" t="s">
        <v>1119</v>
      </c>
      <c r="AA50" s="164" t="s">
        <v>1119</v>
      </c>
      <c r="AB50" s="164" t="s">
        <v>1146</v>
      </c>
      <c r="AC50" s="164" t="s">
        <v>1145</v>
      </c>
      <c r="AD50" s="164" t="s">
        <v>1129</v>
      </c>
    </row>
    <row r="51" spans="1:30" ht="149.25" customHeight="1">
      <c r="A51" s="164" t="s">
        <v>613</v>
      </c>
      <c r="B51" s="164" t="s">
        <v>1038</v>
      </c>
      <c r="C51" s="164" t="s">
        <v>1554</v>
      </c>
      <c r="D51" s="164" t="s">
        <v>1073</v>
      </c>
      <c r="E51" s="164" t="s">
        <v>1081</v>
      </c>
      <c r="F51" s="163">
        <v>0</v>
      </c>
      <c r="G51" s="164" t="s">
        <v>1026</v>
      </c>
      <c r="H51" s="164" t="s">
        <v>1062</v>
      </c>
      <c r="I51" s="163" t="s">
        <v>89</v>
      </c>
      <c r="J51" s="164" t="s">
        <v>1042</v>
      </c>
      <c r="K51" s="164" t="s">
        <v>1117</v>
      </c>
      <c r="L51" s="164" t="s">
        <v>1117</v>
      </c>
      <c r="M51" s="164" t="s">
        <v>1117</v>
      </c>
      <c r="N51" s="163">
        <v>2</v>
      </c>
      <c r="O51" s="163">
        <v>4</v>
      </c>
      <c r="P51" s="163">
        <f t="shared" si="3"/>
        <v>8</v>
      </c>
      <c r="Q51" s="164" t="str">
        <f t="shared" si="0"/>
        <v>Medio</v>
      </c>
      <c r="R51" s="163">
        <v>25</v>
      </c>
      <c r="S51" s="163">
        <f t="shared" si="13"/>
        <v>200</v>
      </c>
      <c r="T51" s="165" t="str">
        <f>IF(AND(S51&gt;=600,S51&lt;=4000),"I",IF(AND(S51&gt;=150,S51&lt;=500),"II",IF(AND(S51&gt;=40,S51&lt;=120),"III",IF(AND(S51&gt;=0,S51&lt;=39),"IV","ERROR"))))</f>
        <v>II</v>
      </c>
      <c r="U51" s="164" t="str">
        <f t="shared" si="5"/>
        <v>Aceptable con Control Especifico</v>
      </c>
      <c r="V51" s="164"/>
      <c r="W51" s="227"/>
      <c r="X51" s="164" t="str">
        <f t="shared" si="12"/>
        <v>Lesiones o enfermedades con incapacidad laboral temporal; pérdidas económicas leves.</v>
      </c>
      <c r="Y51" s="164" t="s">
        <v>79</v>
      </c>
      <c r="Z51" s="164" t="s">
        <v>1119</v>
      </c>
      <c r="AA51" s="164" t="s">
        <v>1119</v>
      </c>
      <c r="AB51" s="164" t="s">
        <v>1333</v>
      </c>
      <c r="AC51" s="164" t="s">
        <v>1330</v>
      </c>
      <c r="AD51" s="164" t="s">
        <v>1119</v>
      </c>
    </row>
    <row r="52" spans="1:30" ht="149.25" customHeight="1">
      <c r="A52" s="164" t="s">
        <v>613</v>
      </c>
      <c r="B52" s="164" t="s">
        <v>1038</v>
      </c>
      <c r="C52" s="164" t="s">
        <v>1554</v>
      </c>
      <c r="D52" s="164" t="s">
        <v>1073</v>
      </c>
      <c r="E52" s="164" t="s">
        <v>1081</v>
      </c>
      <c r="F52" s="163">
        <v>0</v>
      </c>
      <c r="G52" s="214" t="s">
        <v>1542</v>
      </c>
      <c r="H52" s="164" t="s">
        <v>1531</v>
      </c>
      <c r="I52" s="163" t="s">
        <v>89</v>
      </c>
      <c r="J52" s="164" t="s">
        <v>1530</v>
      </c>
      <c r="K52" s="164" t="s">
        <v>1192</v>
      </c>
      <c r="L52" s="164" t="s">
        <v>1193</v>
      </c>
      <c r="M52" s="164" t="s">
        <v>690</v>
      </c>
      <c r="N52" s="163">
        <v>6</v>
      </c>
      <c r="O52" s="163">
        <v>1</v>
      </c>
      <c r="P52" s="163">
        <f t="shared" si="3"/>
        <v>6</v>
      </c>
      <c r="Q52" s="164" t="str">
        <f t="shared" si="0"/>
        <v>Medio</v>
      </c>
      <c r="R52" s="163">
        <v>60</v>
      </c>
      <c r="S52" s="163">
        <f t="shared" si="13"/>
        <v>360</v>
      </c>
      <c r="T52" s="165" t="str">
        <f>IF(AND(S52&gt;=600,S52&lt;=4000),"I",IF(AND(S52&gt;=150,S52&lt;=500),"II",IF(AND(S52&gt;=40,S52&lt;=120),"III",IF(AND(S52&gt;=0,S52&lt;=39),"IV"))))</f>
        <v>II</v>
      </c>
      <c r="U52" s="164" t="str">
        <f t="shared" si="5"/>
        <v>Aceptable con Control Especifico</v>
      </c>
      <c r="V52" s="164">
        <v>58</v>
      </c>
      <c r="W52" s="227"/>
      <c r="X52" s="164" t="str">
        <f>IF(R52=100,"Posible muerte, situación crítica o catastrófica; pérdidas económicas muy altas.",IF(R52=60,"Lesiones o enfermedades graves irreparables (Incapacidad permanente parcial o invalidez); pérdidas económicas altas.",IF(R52=25,"Lesiones o enfermedades con incapacidad laboral temporal; pérdidas económicas leves.",IF(R52=10,"Lesiones o enfermedades que no requieren incapacidad; pérdidas económicas mínimas.","ERROR"))))</f>
        <v>Lesiones o enfermedades graves irreparables (Incapacidad permanente parcial o invalidez); pérdidas económicas altas.</v>
      </c>
      <c r="Y52" s="164" t="s">
        <v>79</v>
      </c>
      <c r="Z52" s="164" t="s">
        <v>1119</v>
      </c>
      <c r="AA52" s="164" t="s">
        <v>1119</v>
      </c>
      <c r="AB52" s="164" t="s">
        <v>1532</v>
      </c>
      <c r="AC52" s="164" t="s">
        <v>1533</v>
      </c>
      <c r="AD52" s="164" t="s">
        <v>1156</v>
      </c>
    </row>
    <row r="53" spans="1:30" ht="149.25" customHeight="1">
      <c r="A53" s="164" t="s">
        <v>613</v>
      </c>
      <c r="B53" s="164" t="s">
        <v>1038</v>
      </c>
      <c r="C53" s="164" t="s">
        <v>1554</v>
      </c>
      <c r="D53" s="164" t="s">
        <v>1073</v>
      </c>
      <c r="E53" s="164" t="s">
        <v>1081</v>
      </c>
      <c r="F53" s="163">
        <v>0</v>
      </c>
      <c r="G53" s="164" t="s">
        <v>1027</v>
      </c>
      <c r="H53" s="164" t="s">
        <v>411</v>
      </c>
      <c r="I53" s="163" t="s">
        <v>88</v>
      </c>
      <c r="J53" s="164" t="s">
        <v>1085</v>
      </c>
      <c r="K53" s="164" t="s">
        <v>1117</v>
      </c>
      <c r="L53" s="164" t="s">
        <v>1117</v>
      </c>
      <c r="M53" s="164" t="s">
        <v>1117</v>
      </c>
      <c r="N53" s="163">
        <v>2</v>
      </c>
      <c r="O53" s="163">
        <v>3</v>
      </c>
      <c r="P53" s="163">
        <f t="shared" si="3"/>
        <v>6</v>
      </c>
      <c r="Q53" s="164" t="str">
        <f t="shared" si="0"/>
        <v>Medio</v>
      </c>
      <c r="R53" s="163">
        <v>25</v>
      </c>
      <c r="S53" s="163">
        <f t="shared" si="13"/>
        <v>150</v>
      </c>
      <c r="T53" s="165" t="str">
        <f t="shared" ref="T53:T59" si="14">IF(AND(S53&gt;=600,S53&lt;=4000),"I",IF(AND(S53&gt;=150,S53&lt;=500),"II",IF(AND(S53&gt;=40,S53&lt;=120),"III",IF(AND(S53&gt;=0,S53&lt;=39),"IV","ERROR"))))</f>
        <v>II</v>
      </c>
      <c r="U53" s="164" t="str">
        <f t="shared" si="5"/>
        <v>Aceptable con Control Especifico</v>
      </c>
      <c r="V53" s="164"/>
      <c r="W53" s="227"/>
      <c r="X53" s="164" t="str">
        <f t="shared" ref="X53:X59" si="15">IF(R53=100,"Posible muerte, situación crítica o catastrófica; pérdidas económicas muy altas.",IF(R53=60,"Lesiones o enfermedades graves irreparables (Incapacidad permanente parcial o invalidez); pérdidas económicas altas.",IF(R53=25,"Lesiones o enfermedades con incapacidad laboral temporal; pérdidas económicas leves.",IF(R53=10,"Lesiones o enfermedades que no requieren incapacidad; pérdidas económicas mínimas."))))</f>
        <v>Lesiones o enfermedades con incapacidad laboral temporal; pérdidas económicas leves.</v>
      </c>
      <c r="Y53" s="164" t="s">
        <v>79</v>
      </c>
      <c r="Z53" s="164" t="s">
        <v>1119</v>
      </c>
      <c r="AA53" s="164" t="s">
        <v>1119</v>
      </c>
      <c r="AB53" s="164" t="s">
        <v>1119</v>
      </c>
      <c r="AC53" s="164" t="s">
        <v>1127</v>
      </c>
      <c r="AD53" s="164" t="s">
        <v>1128</v>
      </c>
    </row>
    <row r="54" spans="1:30" ht="149.25" customHeight="1">
      <c r="A54" s="164" t="s">
        <v>613</v>
      </c>
      <c r="B54" s="164" t="s">
        <v>1038</v>
      </c>
      <c r="C54" s="164" t="s">
        <v>1554</v>
      </c>
      <c r="D54" s="164" t="s">
        <v>1073</v>
      </c>
      <c r="E54" s="164" t="s">
        <v>1081</v>
      </c>
      <c r="F54" s="163">
        <v>0</v>
      </c>
      <c r="G54" s="164" t="s">
        <v>1027</v>
      </c>
      <c r="H54" s="164" t="s">
        <v>1134</v>
      </c>
      <c r="I54" s="163" t="s">
        <v>88</v>
      </c>
      <c r="J54" s="164" t="s">
        <v>1086</v>
      </c>
      <c r="K54" s="164" t="s">
        <v>1117</v>
      </c>
      <c r="L54" s="164" t="s">
        <v>1117</v>
      </c>
      <c r="M54" s="164" t="s">
        <v>1117</v>
      </c>
      <c r="N54" s="163">
        <v>2</v>
      </c>
      <c r="O54" s="163">
        <v>3</v>
      </c>
      <c r="P54" s="163">
        <f t="shared" si="3"/>
        <v>6</v>
      </c>
      <c r="Q54" s="164" t="str">
        <f t="shared" si="0"/>
        <v>Medio</v>
      </c>
      <c r="R54" s="163">
        <v>25</v>
      </c>
      <c r="S54" s="163">
        <f t="shared" si="13"/>
        <v>150</v>
      </c>
      <c r="T54" s="165" t="str">
        <f t="shared" si="14"/>
        <v>II</v>
      </c>
      <c r="U54" s="164" t="str">
        <f t="shared" si="5"/>
        <v>Aceptable con Control Especifico</v>
      </c>
      <c r="V54" s="164"/>
      <c r="W54" s="227"/>
      <c r="X54" s="164" t="str">
        <f t="shared" si="15"/>
        <v>Lesiones o enfermedades con incapacidad laboral temporal; pérdidas económicas leves.</v>
      </c>
      <c r="Y54" s="164" t="s">
        <v>79</v>
      </c>
      <c r="Z54" s="164" t="s">
        <v>1119</v>
      </c>
      <c r="AA54" s="164" t="s">
        <v>1119</v>
      </c>
      <c r="AB54" s="164" t="s">
        <v>1119</v>
      </c>
      <c r="AC54" s="164" t="s">
        <v>1133</v>
      </c>
      <c r="AD54" s="164" t="s">
        <v>1119</v>
      </c>
    </row>
    <row r="55" spans="1:30" ht="149.25" customHeight="1">
      <c r="A55" s="164" t="s">
        <v>613</v>
      </c>
      <c r="B55" s="164" t="s">
        <v>1038</v>
      </c>
      <c r="C55" s="164" t="s">
        <v>1554</v>
      </c>
      <c r="D55" s="164" t="s">
        <v>1073</v>
      </c>
      <c r="E55" s="164" t="s">
        <v>1081</v>
      </c>
      <c r="F55" s="163">
        <v>0</v>
      </c>
      <c r="G55" s="164" t="s">
        <v>1027</v>
      </c>
      <c r="H55" s="164" t="s">
        <v>1051</v>
      </c>
      <c r="I55" s="163" t="s">
        <v>88</v>
      </c>
      <c r="J55" s="164" t="s">
        <v>1045</v>
      </c>
      <c r="K55" s="164" t="s">
        <v>1117</v>
      </c>
      <c r="L55" s="164" t="s">
        <v>1117</v>
      </c>
      <c r="M55" s="164" t="s">
        <v>1117</v>
      </c>
      <c r="N55" s="163">
        <v>2</v>
      </c>
      <c r="O55" s="163">
        <v>3</v>
      </c>
      <c r="P55" s="163">
        <f t="shared" si="3"/>
        <v>6</v>
      </c>
      <c r="Q55" s="164" t="str">
        <f t="shared" si="0"/>
        <v>Medio</v>
      </c>
      <c r="R55" s="163">
        <v>25</v>
      </c>
      <c r="S55" s="163">
        <f t="shared" si="13"/>
        <v>150</v>
      </c>
      <c r="T55" s="165" t="str">
        <f t="shared" si="14"/>
        <v>II</v>
      </c>
      <c r="U55" s="164" t="str">
        <f t="shared" si="5"/>
        <v>Aceptable con Control Especifico</v>
      </c>
      <c r="V55" s="164"/>
      <c r="W55" s="227"/>
      <c r="X55" s="164" t="str">
        <f t="shared" si="15"/>
        <v>Lesiones o enfermedades con incapacidad laboral temporal; pérdidas económicas leves.</v>
      </c>
      <c r="Y55" s="164" t="s">
        <v>79</v>
      </c>
      <c r="Z55" s="164" t="s">
        <v>1119</v>
      </c>
      <c r="AA55" s="164" t="s">
        <v>1119</v>
      </c>
      <c r="AB55" s="164" t="s">
        <v>1119</v>
      </c>
      <c r="AC55" s="164" t="s">
        <v>1135</v>
      </c>
      <c r="AD55" s="164" t="s">
        <v>1119</v>
      </c>
    </row>
    <row r="56" spans="1:30" ht="149.25" customHeight="1">
      <c r="A56" s="164" t="s">
        <v>613</v>
      </c>
      <c r="B56" s="164" t="s">
        <v>1038</v>
      </c>
      <c r="C56" s="164" t="s">
        <v>1554</v>
      </c>
      <c r="D56" s="164" t="s">
        <v>1073</v>
      </c>
      <c r="E56" s="164" t="s">
        <v>1081</v>
      </c>
      <c r="F56" s="163">
        <v>0</v>
      </c>
      <c r="G56" s="164" t="s">
        <v>1027</v>
      </c>
      <c r="H56" s="164" t="s">
        <v>1079</v>
      </c>
      <c r="I56" s="163" t="s">
        <v>88</v>
      </c>
      <c r="J56" s="164" t="s">
        <v>1087</v>
      </c>
      <c r="K56" s="164" t="s">
        <v>1117</v>
      </c>
      <c r="L56" s="164" t="s">
        <v>1117</v>
      </c>
      <c r="M56" s="164" t="s">
        <v>1117</v>
      </c>
      <c r="N56" s="163">
        <v>2</v>
      </c>
      <c r="O56" s="163">
        <v>3</v>
      </c>
      <c r="P56" s="163">
        <f t="shared" si="3"/>
        <v>6</v>
      </c>
      <c r="Q56" s="164" t="str">
        <f t="shared" si="0"/>
        <v>Medio</v>
      </c>
      <c r="R56" s="163">
        <v>25</v>
      </c>
      <c r="S56" s="163">
        <f t="shared" si="13"/>
        <v>150</v>
      </c>
      <c r="T56" s="165" t="str">
        <f t="shared" si="14"/>
        <v>II</v>
      </c>
      <c r="U56" s="164" t="str">
        <f t="shared" si="5"/>
        <v>Aceptable con Control Especifico</v>
      </c>
      <c r="V56" s="164"/>
      <c r="W56" s="227"/>
      <c r="X56" s="164" t="str">
        <f t="shared" si="15"/>
        <v>Lesiones o enfermedades con incapacidad laboral temporal; pérdidas económicas leves.</v>
      </c>
      <c r="Y56" s="164" t="s">
        <v>79</v>
      </c>
      <c r="Z56" s="164" t="s">
        <v>1119</v>
      </c>
      <c r="AA56" s="164" t="s">
        <v>1119</v>
      </c>
      <c r="AB56" s="164" t="s">
        <v>1119</v>
      </c>
      <c r="AC56" s="164" t="s">
        <v>1132</v>
      </c>
      <c r="AD56" s="164" t="s">
        <v>1119</v>
      </c>
    </row>
    <row r="57" spans="1:30" ht="149.25" customHeight="1">
      <c r="A57" s="164" t="s">
        <v>613</v>
      </c>
      <c r="B57" s="164" t="s">
        <v>1038</v>
      </c>
      <c r="C57" s="164" t="s">
        <v>1554</v>
      </c>
      <c r="D57" s="164" t="s">
        <v>1073</v>
      </c>
      <c r="E57" s="164" t="s">
        <v>1081</v>
      </c>
      <c r="F57" s="163">
        <v>0</v>
      </c>
      <c r="G57" s="165" t="s">
        <v>1059</v>
      </c>
      <c r="H57" s="164" t="s">
        <v>1113</v>
      </c>
      <c r="I57" s="163" t="s">
        <v>89</v>
      </c>
      <c r="J57" s="164" t="s">
        <v>1114</v>
      </c>
      <c r="K57" s="164" t="s">
        <v>1117</v>
      </c>
      <c r="L57" s="164" t="s">
        <v>1117</v>
      </c>
      <c r="M57" s="164" t="s">
        <v>1117</v>
      </c>
      <c r="N57" s="163">
        <v>2</v>
      </c>
      <c r="O57" s="163">
        <v>3</v>
      </c>
      <c r="P57" s="163">
        <f t="shared" si="3"/>
        <v>6</v>
      </c>
      <c r="Q57" s="164" t="str">
        <f t="shared" si="0"/>
        <v>Medio</v>
      </c>
      <c r="R57" s="163">
        <v>60</v>
      </c>
      <c r="S57" s="163">
        <f t="shared" si="13"/>
        <v>360</v>
      </c>
      <c r="T57" s="165" t="str">
        <f t="shared" si="14"/>
        <v>II</v>
      </c>
      <c r="U57" s="164" t="str">
        <f t="shared" si="5"/>
        <v>Aceptable con Control Especifico</v>
      </c>
      <c r="V57" s="164"/>
      <c r="W57" s="227"/>
      <c r="X57" s="164" t="str">
        <f t="shared" si="15"/>
        <v>Lesiones o enfermedades graves irreparables (Incapacidad permanente parcial o invalidez); pérdidas económicas altas.</v>
      </c>
      <c r="Y57" s="164" t="s">
        <v>79</v>
      </c>
      <c r="Z57" s="164" t="s">
        <v>1119</v>
      </c>
      <c r="AA57" s="164" t="s">
        <v>1119</v>
      </c>
      <c r="AB57" s="164" t="s">
        <v>1169</v>
      </c>
      <c r="AC57" s="164" t="s">
        <v>1171</v>
      </c>
      <c r="AD57" s="164" t="s">
        <v>1129</v>
      </c>
    </row>
    <row r="58" spans="1:30" ht="149.25" customHeight="1">
      <c r="A58" s="164" t="s">
        <v>613</v>
      </c>
      <c r="B58" s="164" t="s">
        <v>1038</v>
      </c>
      <c r="C58" s="164" t="s">
        <v>1554</v>
      </c>
      <c r="D58" s="164" t="s">
        <v>1073</v>
      </c>
      <c r="E58" s="164" t="s">
        <v>1081</v>
      </c>
      <c r="F58" s="163">
        <v>0</v>
      </c>
      <c r="G58" s="164" t="s">
        <v>1026</v>
      </c>
      <c r="H58" s="164" t="s">
        <v>1030</v>
      </c>
      <c r="I58" s="163" t="s">
        <v>89</v>
      </c>
      <c r="J58" s="164" t="s">
        <v>1043</v>
      </c>
      <c r="K58" s="164" t="s">
        <v>1117</v>
      </c>
      <c r="L58" s="164" t="s">
        <v>1117</v>
      </c>
      <c r="M58" s="164" t="s">
        <v>1117</v>
      </c>
      <c r="N58" s="163">
        <v>2</v>
      </c>
      <c r="O58" s="163">
        <v>3</v>
      </c>
      <c r="P58" s="163">
        <f t="shared" si="3"/>
        <v>6</v>
      </c>
      <c r="Q58" s="164" t="str">
        <f t="shared" si="0"/>
        <v>Medio</v>
      </c>
      <c r="R58" s="163">
        <v>60</v>
      </c>
      <c r="S58" s="163">
        <f t="shared" si="13"/>
        <v>360</v>
      </c>
      <c r="T58" s="165" t="str">
        <f t="shared" si="14"/>
        <v>II</v>
      </c>
      <c r="U58" s="164" t="str">
        <f t="shared" si="5"/>
        <v>Aceptable con Control Especifico</v>
      </c>
      <c r="V58" s="164"/>
      <c r="W58" s="227"/>
      <c r="X58" s="164" t="str">
        <f t="shared" si="15"/>
        <v>Lesiones o enfermedades graves irreparables (Incapacidad permanente parcial o invalidez); pérdidas económicas altas.</v>
      </c>
      <c r="Y58" s="164" t="s">
        <v>79</v>
      </c>
      <c r="Z58" s="164" t="s">
        <v>1119</v>
      </c>
      <c r="AA58" s="164" t="s">
        <v>1119</v>
      </c>
      <c r="AB58" s="164" t="s">
        <v>1119</v>
      </c>
      <c r="AC58" s="164" t="s">
        <v>1141</v>
      </c>
      <c r="AD58" s="164" t="s">
        <v>1140</v>
      </c>
    </row>
    <row r="59" spans="1:30" ht="149.25" customHeight="1">
      <c r="A59" s="164" t="s">
        <v>613</v>
      </c>
      <c r="B59" s="164" t="s">
        <v>1038</v>
      </c>
      <c r="C59" s="164" t="s">
        <v>1554</v>
      </c>
      <c r="D59" s="164" t="s">
        <v>1073</v>
      </c>
      <c r="E59" s="164" t="s">
        <v>1081</v>
      </c>
      <c r="F59" s="163">
        <v>0</v>
      </c>
      <c r="G59" s="164" t="s">
        <v>1026</v>
      </c>
      <c r="H59" s="164" t="s">
        <v>1090</v>
      </c>
      <c r="I59" s="163" t="s">
        <v>89</v>
      </c>
      <c r="J59" s="164" t="s">
        <v>1091</v>
      </c>
      <c r="K59" s="164" t="s">
        <v>1117</v>
      </c>
      <c r="L59" s="164" t="s">
        <v>1117</v>
      </c>
      <c r="M59" s="164" t="s">
        <v>1117</v>
      </c>
      <c r="N59" s="163">
        <v>2</v>
      </c>
      <c r="O59" s="163">
        <v>3</v>
      </c>
      <c r="P59" s="163">
        <f t="shared" si="3"/>
        <v>6</v>
      </c>
      <c r="Q59" s="164" t="str">
        <f t="shared" si="0"/>
        <v>Medio</v>
      </c>
      <c r="R59" s="163">
        <v>25</v>
      </c>
      <c r="S59" s="163">
        <f t="shared" si="13"/>
        <v>150</v>
      </c>
      <c r="T59" s="165" t="str">
        <f t="shared" si="14"/>
        <v>II</v>
      </c>
      <c r="U59" s="164" t="str">
        <f t="shared" si="5"/>
        <v>Aceptable con Control Especifico</v>
      </c>
      <c r="V59" s="164"/>
      <c r="W59" s="227"/>
      <c r="X59" s="164" t="str">
        <f t="shared" si="15"/>
        <v>Lesiones o enfermedades con incapacidad laboral temporal; pérdidas económicas leves.</v>
      </c>
      <c r="Y59" s="164" t="s">
        <v>79</v>
      </c>
      <c r="Z59" s="164" t="s">
        <v>1119</v>
      </c>
      <c r="AA59" s="164" t="s">
        <v>1119</v>
      </c>
      <c r="AB59" s="164" t="s">
        <v>1153</v>
      </c>
      <c r="AC59" s="164" t="s">
        <v>1143</v>
      </c>
      <c r="AD59" s="164" t="s">
        <v>1119</v>
      </c>
    </row>
    <row r="60" spans="1:30" ht="149.25" customHeight="1">
      <c r="A60" s="164" t="s">
        <v>613</v>
      </c>
      <c r="B60" s="164" t="s">
        <v>1038</v>
      </c>
      <c r="C60" s="164" t="s">
        <v>1554</v>
      </c>
      <c r="D60" s="164" t="s">
        <v>1073</v>
      </c>
      <c r="E60" s="164" t="s">
        <v>1081</v>
      </c>
      <c r="F60" s="163">
        <v>0</v>
      </c>
      <c r="G60" s="165" t="s">
        <v>733</v>
      </c>
      <c r="H60" s="164" t="s">
        <v>741</v>
      </c>
      <c r="I60" s="163" t="s">
        <v>89</v>
      </c>
      <c r="J60" s="164" t="s">
        <v>748</v>
      </c>
      <c r="K60" s="164" t="s">
        <v>751</v>
      </c>
      <c r="L60" s="164" t="s">
        <v>750</v>
      </c>
      <c r="M60" s="164" t="s">
        <v>749</v>
      </c>
      <c r="N60" s="163">
        <v>2</v>
      </c>
      <c r="O60" s="163">
        <v>3</v>
      </c>
      <c r="P60" s="163">
        <f t="shared" si="3"/>
        <v>6</v>
      </c>
      <c r="Q60" s="164" t="str">
        <f t="shared" si="0"/>
        <v>Medio</v>
      </c>
      <c r="R60" s="163">
        <v>25</v>
      </c>
      <c r="S60" s="163">
        <v>200</v>
      </c>
      <c r="T60" s="165" t="s">
        <v>1172</v>
      </c>
      <c r="U60" s="164" t="str">
        <f t="shared" si="5"/>
        <v>Aceptable con Control Especifico</v>
      </c>
      <c r="V60" s="164"/>
      <c r="W60" s="227"/>
      <c r="X60" s="164" t="s">
        <v>1436</v>
      </c>
      <c r="Y60" s="164" t="s">
        <v>79</v>
      </c>
      <c r="Z60" s="164" t="s">
        <v>1156</v>
      </c>
      <c r="AA60" s="164" t="s">
        <v>1156</v>
      </c>
      <c r="AB60" s="164" t="s">
        <v>1156</v>
      </c>
      <c r="AC60" s="164" t="s">
        <v>1205</v>
      </c>
      <c r="AD60" s="164" t="s">
        <v>1201</v>
      </c>
    </row>
    <row r="61" spans="1:30" ht="149.25" customHeight="1">
      <c r="A61" s="164" t="s">
        <v>613</v>
      </c>
      <c r="B61" s="164" t="s">
        <v>1038</v>
      </c>
      <c r="C61" s="164" t="s">
        <v>1554</v>
      </c>
      <c r="D61" s="164" t="s">
        <v>1073</v>
      </c>
      <c r="E61" s="164" t="s">
        <v>1081</v>
      </c>
      <c r="F61" s="163">
        <v>0</v>
      </c>
      <c r="G61" s="165" t="s">
        <v>734</v>
      </c>
      <c r="H61" s="164" t="s">
        <v>744</v>
      </c>
      <c r="I61" s="163" t="s">
        <v>89</v>
      </c>
      <c r="J61" s="164" t="s">
        <v>748</v>
      </c>
      <c r="K61" s="164" t="s">
        <v>751</v>
      </c>
      <c r="L61" s="164" t="s">
        <v>750</v>
      </c>
      <c r="M61" s="164" t="s">
        <v>749</v>
      </c>
      <c r="N61" s="163">
        <v>2</v>
      </c>
      <c r="O61" s="163">
        <v>3</v>
      </c>
      <c r="P61" s="163">
        <f t="shared" si="3"/>
        <v>6</v>
      </c>
      <c r="Q61" s="164" t="str">
        <f t="shared" si="0"/>
        <v>Medio</v>
      </c>
      <c r="R61" s="163">
        <v>25</v>
      </c>
      <c r="S61" s="163">
        <v>200</v>
      </c>
      <c r="T61" s="165" t="s">
        <v>1172</v>
      </c>
      <c r="U61" s="164" t="str">
        <f t="shared" si="5"/>
        <v>Aceptable con Control Especifico</v>
      </c>
      <c r="V61" s="164"/>
      <c r="W61" s="227"/>
      <c r="X61" s="164" t="s">
        <v>1436</v>
      </c>
      <c r="Y61" s="164" t="s">
        <v>79</v>
      </c>
      <c r="Z61" s="164" t="s">
        <v>1156</v>
      </c>
      <c r="AA61" s="164" t="s">
        <v>1156</v>
      </c>
      <c r="AB61" s="164" t="s">
        <v>1156</v>
      </c>
      <c r="AC61" s="164" t="s">
        <v>1205</v>
      </c>
      <c r="AD61" s="164" t="s">
        <v>1201</v>
      </c>
    </row>
    <row r="62" spans="1:30" ht="149.25" customHeight="1">
      <c r="A62" s="164" t="s">
        <v>613</v>
      </c>
      <c r="B62" s="164" t="s">
        <v>1038</v>
      </c>
      <c r="C62" s="164" t="s">
        <v>1554</v>
      </c>
      <c r="D62" s="164" t="s">
        <v>1073</v>
      </c>
      <c r="E62" s="164" t="s">
        <v>1081</v>
      </c>
      <c r="F62" s="163">
        <v>0</v>
      </c>
      <c r="G62" s="165" t="s">
        <v>736</v>
      </c>
      <c r="H62" s="164" t="s">
        <v>741</v>
      </c>
      <c r="I62" s="163" t="s">
        <v>89</v>
      </c>
      <c r="J62" s="164" t="s">
        <v>748</v>
      </c>
      <c r="K62" s="164" t="s">
        <v>751</v>
      </c>
      <c r="L62" s="164" t="s">
        <v>750</v>
      </c>
      <c r="M62" s="164" t="s">
        <v>749</v>
      </c>
      <c r="N62" s="163">
        <v>2</v>
      </c>
      <c r="O62" s="163">
        <v>3</v>
      </c>
      <c r="P62" s="163">
        <f t="shared" si="3"/>
        <v>6</v>
      </c>
      <c r="Q62" s="164" t="str">
        <f t="shared" si="0"/>
        <v>Medio</v>
      </c>
      <c r="R62" s="163">
        <v>25</v>
      </c>
      <c r="S62" s="163">
        <v>200</v>
      </c>
      <c r="T62" s="165" t="s">
        <v>1172</v>
      </c>
      <c r="U62" s="164" t="str">
        <f t="shared" si="5"/>
        <v>Aceptable con Control Especifico</v>
      </c>
      <c r="V62" s="164"/>
      <c r="W62" s="227"/>
      <c r="X62" s="164" t="s">
        <v>1436</v>
      </c>
      <c r="Y62" s="164" t="s">
        <v>79</v>
      </c>
      <c r="Z62" s="164" t="s">
        <v>1156</v>
      </c>
      <c r="AA62" s="164" t="s">
        <v>1156</v>
      </c>
      <c r="AB62" s="164" t="s">
        <v>1156</v>
      </c>
      <c r="AC62" s="164" t="s">
        <v>1205</v>
      </c>
      <c r="AD62" s="164" t="s">
        <v>1201</v>
      </c>
    </row>
    <row r="63" spans="1:30" ht="149.25" customHeight="1">
      <c r="A63" s="164" t="s">
        <v>613</v>
      </c>
      <c r="B63" s="164" t="s">
        <v>1038</v>
      </c>
      <c r="C63" s="164" t="s">
        <v>1554</v>
      </c>
      <c r="D63" s="164" t="s">
        <v>1073</v>
      </c>
      <c r="E63" s="164" t="s">
        <v>1081</v>
      </c>
      <c r="F63" s="163">
        <v>0</v>
      </c>
      <c r="G63" s="165" t="s">
        <v>737</v>
      </c>
      <c r="H63" s="164" t="s">
        <v>746</v>
      </c>
      <c r="I63" s="163" t="s">
        <v>89</v>
      </c>
      <c r="J63" s="164" t="s">
        <v>748</v>
      </c>
      <c r="K63" s="164" t="s">
        <v>751</v>
      </c>
      <c r="L63" s="164" t="s">
        <v>750</v>
      </c>
      <c r="M63" s="164" t="s">
        <v>749</v>
      </c>
      <c r="N63" s="163">
        <v>2</v>
      </c>
      <c r="O63" s="163">
        <v>3</v>
      </c>
      <c r="P63" s="163">
        <f t="shared" si="3"/>
        <v>6</v>
      </c>
      <c r="Q63" s="164" t="str">
        <f t="shared" si="0"/>
        <v>Medio</v>
      </c>
      <c r="R63" s="163">
        <v>25</v>
      </c>
      <c r="S63" s="163">
        <v>200</v>
      </c>
      <c r="T63" s="165" t="s">
        <v>1172</v>
      </c>
      <c r="U63" s="164" t="str">
        <f t="shared" si="5"/>
        <v>Aceptable con Control Especifico</v>
      </c>
      <c r="V63" s="164"/>
      <c r="W63" s="227"/>
      <c r="X63" s="164" t="s">
        <v>1436</v>
      </c>
      <c r="Y63" s="164" t="s">
        <v>79</v>
      </c>
      <c r="Z63" s="164" t="s">
        <v>1156</v>
      </c>
      <c r="AA63" s="164" t="s">
        <v>1156</v>
      </c>
      <c r="AB63" s="164" t="s">
        <v>1156</v>
      </c>
      <c r="AC63" s="164" t="s">
        <v>1205</v>
      </c>
      <c r="AD63" s="164" t="s">
        <v>1201</v>
      </c>
    </row>
    <row r="64" spans="1:30" ht="149.25" customHeight="1">
      <c r="A64" s="164" t="s">
        <v>613</v>
      </c>
      <c r="B64" s="164" t="s">
        <v>1038</v>
      </c>
      <c r="C64" s="164" t="s">
        <v>1554</v>
      </c>
      <c r="D64" s="164" t="s">
        <v>1073</v>
      </c>
      <c r="E64" s="164" t="s">
        <v>1081</v>
      </c>
      <c r="F64" s="163">
        <v>0</v>
      </c>
      <c r="G64" s="165" t="s">
        <v>738</v>
      </c>
      <c r="H64" s="164" t="s">
        <v>742</v>
      </c>
      <c r="I64" s="163" t="s">
        <v>89</v>
      </c>
      <c r="J64" s="164" t="s">
        <v>748</v>
      </c>
      <c r="K64" s="164" t="s">
        <v>751</v>
      </c>
      <c r="L64" s="164" t="s">
        <v>750</v>
      </c>
      <c r="M64" s="164" t="s">
        <v>749</v>
      </c>
      <c r="N64" s="163">
        <v>2</v>
      </c>
      <c r="O64" s="163">
        <v>3</v>
      </c>
      <c r="P64" s="163">
        <f t="shared" si="3"/>
        <v>6</v>
      </c>
      <c r="Q64" s="164" t="str">
        <f t="shared" si="0"/>
        <v>Medio</v>
      </c>
      <c r="R64" s="163">
        <v>25</v>
      </c>
      <c r="S64" s="163">
        <v>150</v>
      </c>
      <c r="T64" s="165" t="s">
        <v>1172</v>
      </c>
      <c r="U64" s="164" t="str">
        <f t="shared" si="5"/>
        <v>Aceptable con Control Especifico</v>
      </c>
      <c r="V64" s="164"/>
      <c r="W64" s="227"/>
      <c r="X64" s="164" t="s">
        <v>1436</v>
      </c>
      <c r="Y64" s="164" t="s">
        <v>79</v>
      </c>
      <c r="Z64" s="164" t="s">
        <v>1156</v>
      </c>
      <c r="AA64" s="164" t="s">
        <v>1156</v>
      </c>
      <c r="AB64" s="164" t="s">
        <v>1156</v>
      </c>
      <c r="AC64" s="164" t="s">
        <v>1205</v>
      </c>
      <c r="AD64" s="164" t="s">
        <v>1201</v>
      </c>
    </row>
    <row r="65" spans="1:30" ht="149.25" customHeight="1">
      <c r="A65" s="164" t="s">
        <v>613</v>
      </c>
      <c r="B65" s="164" t="s">
        <v>1038</v>
      </c>
      <c r="C65" s="164" t="s">
        <v>1554</v>
      </c>
      <c r="D65" s="164" t="s">
        <v>1073</v>
      </c>
      <c r="E65" s="164" t="s">
        <v>1081</v>
      </c>
      <c r="F65" s="163">
        <v>0</v>
      </c>
      <c r="G65" s="165" t="s">
        <v>739</v>
      </c>
      <c r="H65" s="164" t="s">
        <v>743</v>
      </c>
      <c r="I65" s="163" t="s">
        <v>89</v>
      </c>
      <c r="J65" s="164" t="s">
        <v>748</v>
      </c>
      <c r="K65" s="164" t="s">
        <v>751</v>
      </c>
      <c r="L65" s="164" t="s">
        <v>750</v>
      </c>
      <c r="M65" s="164" t="s">
        <v>749</v>
      </c>
      <c r="N65" s="163">
        <v>2</v>
      </c>
      <c r="O65" s="163">
        <v>3</v>
      </c>
      <c r="P65" s="163">
        <f t="shared" si="3"/>
        <v>6</v>
      </c>
      <c r="Q65" s="164" t="str">
        <f t="shared" si="0"/>
        <v>Medio</v>
      </c>
      <c r="R65" s="163">
        <v>25</v>
      </c>
      <c r="S65" s="163">
        <v>150</v>
      </c>
      <c r="T65" s="165" t="s">
        <v>1172</v>
      </c>
      <c r="U65" s="164" t="str">
        <f t="shared" si="5"/>
        <v>Aceptable con Control Especifico</v>
      </c>
      <c r="V65" s="164"/>
      <c r="W65" s="227"/>
      <c r="X65" s="164" t="s">
        <v>1436</v>
      </c>
      <c r="Y65" s="164" t="s">
        <v>79</v>
      </c>
      <c r="Z65" s="164" t="s">
        <v>1156</v>
      </c>
      <c r="AA65" s="164" t="s">
        <v>1156</v>
      </c>
      <c r="AB65" s="164" t="s">
        <v>1156</v>
      </c>
      <c r="AC65" s="164" t="s">
        <v>1205</v>
      </c>
      <c r="AD65" s="164" t="s">
        <v>1201</v>
      </c>
    </row>
    <row r="66" spans="1:30" ht="149.25" customHeight="1">
      <c r="A66" s="164" t="s">
        <v>613</v>
      </c>
      <c r="B66" s="164" t="s">
        <v>1038</v>
      </c>
      <c r="C66" s="164" t="s">
        <v>1554</v>
      </c>
      <c r="D66" s="164" t="s">
        <v>1073</v>
      </c>
      <c r="E66" s="164" t="s">
        <v>1081</v>
      </c>
      <c r="F66" s="163">
        <v>0</v>
      </c>
      <c r="G66" s="165" t="s">
        <v>740</v>
      </c>
      <c r="H66" s="164" t="s">
        <v>747</v>
      </c>
      <c r="I66" s="163" t="s">
        <v>89</v>
      </c>
      <c r="J66" s="164" t="s">
        <v>748</v>
      </c>
      <c r="K66" s="164" t="s">
        <v>751</v>
      </c>
      <c r="L66" s="164" t="s">
        <v>750</v>
      </c>
      <c r="M66" s="164" t="s">
        <v>749</v>
      </c>
      <c r="N66" s="163">
        <v>2</v>
      </c>
      <c r="O66" s="163">
        <v>3</v>
      </c>
      <c r="P66" s="163">
        <f t="shared" si="3"/>
        <v>6</v>
      </c>
      <c r="Q66" s="164" t="str">
        <f t="shared" si="0"/>
        <v>Medio</v>
      </c>
      <c r="R66" s="163">
        <v>60</v>
      </c>
      <c r="S66" s="163">
        <v>240</v>
      </c>
      <c r="T66" s="165" t="s">
        <v>1172</v>
      </c>
      <c r="U66" s="164" t="str">
        <f t="shared" si="5"/>
        <v>Aceptable con Control Especifico</v>
      </c>
      <c r="V66" s="164"/>
      <c r="W66" s="227"/>
      <c r="X66" s="164" t="s">
        <v>1438</v>
      </c>
      <c r="Y66" s="164" t="s">
        <v>79</v>
      </c>
      <c r="Z66" s="164" t="s">
        <v>1156</v>
      </c>
      <c r="AA66" s="164" t="s">
        <v>1156</v>
      </c>
      <c r="AB66" s="164" t="s">
        <v>1156</v>
      </c>
      <c r="AC66" s="164" t="s">
        <v>1205</v>
      </c>
      <c r="AD66" s="164" t="s">
        <v>1201</v>
      </c>
    </row>
    <row r="67" spans="1:30" ht="149.25" customHeight="1">
      <c r="A67" s="164" t="s">
        <v>613</v>
      </c>
      <c r="B67" s="164" t="s">
        <v>1038</v>
      </c>
      <c r="C67" s="164" t="s">
        <v>1554</v>
      </c>
      <c r="D67" s="164" t="s">
        <v>1073</v>
      </c>
      <c r="E67" s="164" t="s">
        <v>1081</v>
      </c>
      <c r="F67" s="163"/>
      <c r="G67" s="164" t="s">
        <v>1458</v>
      </c>
      <c r="H67" s="164" t="s">
        <v>1452</v>
      </c>
      <c r="I67" s="163" t="s">
        <v>88</v>
      </c>
      <c r="J67" s="164" t="s">
        <v>1044</v>
      </c>
      <c r="K67" s="164" t="s">
        <v>1117</v>
      </c>
      <c r="L67" s="164" t="s">
        <v>1117</v>
      </c>
      <c r="M67" s="211" t="s">
        <v>1595</v>
      </c>
      <c r="N67" s="163">
        <v>2</v>
      </c>
      <c r="O67" s="163">
        <v>3</v>
      </c>
      <c r="P67" s="163">
        <f t="shared" si="3"/>
        <v>6</v>
      </c>
      <c r="Q67" s="164" t="str">
        <f t="shared" si="0"/>
        <v>Medio</v>
      </c>
      <c r="R67" s="163">
        <v>25</v>
      </c>
      <c r="S67" s="163">
        <f t="shared" ref="S67:S74" si="16">P67*R67</f>
        <v>150</v>
      </c>
      <c r="T67" s="165" t="str">
        <f t="shared" ref="T67:T74" si="17">IF(AND(S67&gt;=600,S67&lt;=4000),"I",IF(AND(S67&gt;=150,S67&lt;=500),"II",IF(AND(S67&gt;=40,S67&lt;=120),"III",IF(AND(S67&gt;=0,S67&lt;=39),"IV","ERROR"))))</f>
        <v>II</v>
      </c>
      <c r="U67" s="164" t="str">
        <f t="shared" si="5"/>
        <v>Aceptable con Control Especifico</v>
      </c>
      <c r="V67" s="164"/>
      <c r="W67" s="227"/>
      <c r="X67" s="164" t="str">
        <f t="shared" ref="X67:X76" si="18">IF(R67=100,"Posible muerte, situación crítica o catastrófica; pérdidas económicas muy altas.",IF(R67=60,"Lesiones o enfermedades graves irreparables (Incapacidad permanente parcial o invalidez); pérdidas económicas altas.",IF(R67=25,"Lesiones o enfermedades con incapacidad laboral temporal; pérdidas económicas leves.",IF(R67=10,"Lesiones o enfermedades que no requieren incapacidad; pérdidas económicas mínimas."))))</f>
        <v>Lesiones o enfermedades con incapacidad laboral temporal; pérdidas económicas leves.</v>
      </c>
      <c r="Y67" s="164" t="s">
        <v>79</v>
      </c>
      <c r="Z67" s="164" t="s">
        <v>1156</v>
      </c>
      <c r="AA67" s="164" t="s">
        <v>1156</v>
      </c>
      <c r="AB67" s="164" t="s">
        <v>1156</v>
      </c>
      <c r="AC67" s="164" t="s">
        <v>1164</v>
      </c>
      <c r="AD67" s="164" t="s">
        <v>1156</v>
      </c>
    </row>
    <row r="68" spans="1:30" ht="149.25" customHeight="1">
      <c r="A68" s="164" t="s">
        <v>613</v>
      </c>
      <c r="B68" s="164" t="s">
        <v>1038</v>
      </c>
      <c r="C68" s="164" t="s">
        <v>1554</v>
      </c>
      <c r="D68" s="164" t="s">
        <v>1073</v>
      </c>
      <c r="E68" s="164" t="s">
        <v>1081</v>
      </c>
      <c r="F68" s="163"/>
      <c r="G68" s="164" t="s">
        <v>1459</v>
      </c>
      <c r="H68" s="164" t="s">
        <v>1453</v>
      </c>
      <c r="I68" s="163" t="s">
        <v>88</v>
      </c>
      <c r="J68" s="164" t="s">
        <v>1044</v>
      </c>
      <c r="K68" s="164" t="s">
        <v>1117</v>
      </c>
      <c r="L68" s="164" t="s">
        <v>1117</v>
      </c>
      <c r="M68" s="211" t="s">
        <v>1595</v>
      </c>
      <c r="N68" s="163">
        <v>2</v>
      </c>
      <c r="O68" s="163">
        <v>3</v>
      </c>
      <c r="P68" s="163">
        <f t="shared" si="3"/>
        <v>6</v>
      </c>
      <c r="Q68" s="164" t="str">
        <f t="shared" si="0"/>
        <v>Medio</v>
      </c>
      <c r="R68" s="163">
        <v>25</v>
      </c>
      <c r="S68" s="163">
        <f t="shared" si="16"/>
        <v>150</v>
      </c>
      <c r="T68" s="165" t="str">
        <f t="shared" si="17"/>
        <v>II</v>
      </c>
      <c r="U68" s="164" t="str">
        <f t="shared" si="5"/>
        <v>Aceptable con Control Especifico</v>
      </c>
      <c r="V68" s="164"/>
      <c r="W68" s="227"/>
      <c r="X68" s="164" t="str">
        <f t="shared" si="18"/>
        <v>Lesiones o enfermedades con incapacidad laboral temporal; pérdidas económicas leves.</v>
      </c>
      <c r="Y68" s="164" t="s">
        <v>79</v>
      </c>
      <c r="Z68" s="164" t="s">
        <v>1156</v>
      </c>
      <c r="AA68" s="164" t="s">
        <v>1156</v>
      </c>
      <c r="AB68" s="164" t="s">
        <v>1156</v>
      </c>
      <c r="AC68" s="164" t="s">
        <v>1164</v>
      </c>
      <c r="AD68" s="164" t="s">
        <v>1156</v>
      </c>
    </row>
    <row r="69" spans="1:30" ht="149.25" customHeight="1">
      <c r="A69" s="164" t="s">
        <v>613</v>
      </c>
      <c r="B69" s="164" t="s">
        <v>1038</v>
      </c>
      <c r="C69" s="164" t="s">
        <v>1554</v>
      </c>
      <c r="D69" s="164" t="s">
        <v>1073</v>
      </c>
      <c r="E69" s="164" t="s">
        <v>1081</v>
      </c>
      <c r="F69" s="163"/>
      <c r="G69" s="164" t="s">
        <v>1460</v>
      </c>
      <c r="H69" s="164" t="s">
        <v>1526</v>
      </c>
      <c r="I69" s="163" t="s">
        <v>88</v>
      </c>
      <c r="J69" s="164" t="s">
        <v>1044</v>
      </c>
      <c r="K69" s="164" t="s">
        <v>1117</v>
      </c>
      <c r="L69" s="164" t="s">
        <v>1117</v>
      </c>
      <c r="M69" s="211" t="s">
        <v>1595</v>
      </c>
      <c r="N69" s="163">
        <v>2</v>
      </c>
      <c r="O69" s="163">
        <v>3</v>
      </c>
      <c r="P69" s="163">
        <f t="shared" si="3"/>
        <v>6</v>
      </c>
      <c r="Q69" s="164" t="str">
        <f t="shared" si="0"/>
        <v>Medio</v>
      </c>
      <c r="R69" s="163">
        <v>25</v>
      </c>
      <c r="S69" s="163">
        <f t="shared" si="16"/>
        <v>150</v>
      </c>
      <c r="T69" s="165" t="str">
        <f t="shared" si="17"/>
        <v>II</v>
      </c>
      <c r="U69" s="164" t="str">
        <f t="shared" si="5"/>
        <v>Aceptable con Control Especifico</v>
      </c>
      <c r="V69" s="164"/>
      <c r="W69" s="227"/>
      <c r="X69" s="164" t="str">
        <f t="shared" si="18"/>
        <v>Lesiones o enfermedades con incapacidad laboral temporal; pérdidas económicas leves.</v>
      </c>
      <c r="Y69" s="164" t="s">
        <v>79</v>
      </c>
      <c r="Z69" s="164" t="s">
        <v>1156</v>
      </c>
      <c r="AA69" s="164" t="s">
        <v>1156</v>
      </c>
      <c r="AB69" s="164" t="s">
        <v>1156</v>
      </c>
      <c r="AC69" s="164" t="s">
        <v>1164</v>
      </c>
      <c r="AD69" s="164" t="s">
        <v>1156</v>
      </c>
    </row>
    <row r="70" spans="1:30" ht="149.25" customHeight="1">
      <c r="A70" s="164" t="s">
        <v>613</v>
      </c>
      <c r="B70" s="164" t="s">
        <v>1038</v>
      </c>
      <c r="C70" s="164" t="s">
        <v>1554</v>
      </c>
      <c r="D70" s="164" t="s">
        <v>1073</v>
      </c>
      <c r="E70" s="164" t="s">
        <v>1081</v>
      </c>
      <c r="F70" s="163"/>
      <c r="G70" s="164" t="s">
        <v>1461</v>
      </c>
      <c r="H70" s="164" t="s">
        <v>1527</v>
      </c>
      <c r="I70" s="163" t="s">
        <v>88</v>
      </c>
      <c r="J70" s="164" t="s">
        <v>1044</v>
      </c>
      <c r="K70" s="164" t="s">
        <v>1117</v>
      </c>
      <c r="L70" s="164" t="s">
        <v>1117</v>
      </c>
      <c r="M70" s="211" t="s">
        <v>1595</v>
      </c>
      <c r="N70" s="163">
        <v>2</v>
      </c>
      <c r="O70" s="163">
        <v>3</v>
      </c>
      <c r="P70" s="163">
        <f t="shared" si="3"/>
        <v>6</v>
      </c>
      <c r="Q70" s="164" t="str">
        <f t="shared" si="0"/>
        <v>Medio</v>
      </c>
      <c r="R70" s="163">
        <v>25</v>
      </c>
      <c r="S70" s="163">
        <f t="shared" si="16"/>
        <v>150</v>
      </c>
      <c r="T70" s="165" t="str">
        <f t="shared" si="17"/>
        <v>II</v>
      </c>
      <c r="U70" s="164" t="str">
        <f t="shared" si="5"/>
        <v>Aceptable con Control Especifico</v>
      </c>
      <c r="V70" s="164"/>
      <c r="W70" s="227"/>
      <c r="X70" s="164" t="str">
        <f t="shared" si="18"/>
        <v>Lesiones o enfermedades con incapacidad laboral temporal; pérdidas económicas leves.</v>
      </c>
      <c r="Y70" s="164" t="s">
        <v>79</v>
      </c>
      <c r="Z70" s="164" t="s">
        <v>1156</v>
      </c>
      <c r="AA70" s="164" t="s">
        <v>1156</v>
      </c>
      <c r="AB70" s="164" t="s">
        <v>1156</v>
      </c>
      <c r="AC70" s="164" t="s">
        <v>1164</v>
      </c>
      <c r="AD70" s="164" t="s">
        <v>1156</v>
      </c>
    </row>
    <row r="71" spans="1:30" ht="149.25" customHeight="1">
      <c r="A71" s="164" t="s">
        <v>613</v>
      </c>
      <c r="B71" s="164" t="s">
        <v>1038</v>
      </c>
      <c r="C71" s="164" t="s">
        <v>1554</v>
      </c>
      <c r="D71" s="164" t="s">
        <v>1073</v>
      </c>
      <c r="E71" s="164" t="s">
        <v>1081</v>
      </c>
      <c r="F71" s="163"/>
      <c r="G71" s="164" t="s">
        <v>1462</v>
      </c>
      <c r="H71" s="164" t="s">
        <v>1528</v>
      </c>
      <c r="I71" s="163" t="s">
        <v>88</v>
      </c>
      <c r="J71" s="164" t="s">
        <v>1044</v>
      </c>
      <c r="K71" s="164" t="s">
        <v>1117</v>
      </c>
      <c r="L71" s="164" t="s">
        <v>1117</v>
      </c>
      <c r="M71" s="211" t="s">
        <v>1595</v>
      </c>
      <c r="N71" s="163">
        <v>2</v>
      </c>
      <c r="O71" s="163">
        <v>3</v>
      </c>
      <c r="P71" s="163">
        <f t="shared" si="3"/>
        <v>6</v>
      </c>
      <c r="Q71" s="164" t="str">
        <f t="shared" si="0"/>
        <v>Medio</v>
      </c>
      <c r="R71" s="163">
        <v>25</v>
      </c>
      <c r="S71" s="163">
        <f t="shared" si="16"/>
        <v>150</v>
      </c>
      <c r="T71" s="165" t="str">
        <f t="shared" si="17"/>
        <v>II</v>
      </c>
      <c r="U71" s="164" t="str">
        <f t="shared" si="5"/>
        <v>Aceptable con Control Especifico</v>
      </c>
      <c r="V71" s="164"/>
      <c r="W71" s="227"/>
      <c r="X71" s="164" t="str">
        <f t="shared" si="18"/>
        <v>Lesiones o enfermedades con incapacidad laboral temporal; pérdidas económicas leves.</v>
      </c>
      <c r="Y71" s="164" t="s">
        <v>79</v>
      </c>
      <c r="Z71" s="164" t="s">
        <v>1156</v>
      </c>
      <c r="AA71" s="164" t="s">
        <v>1156</v>
      </c>
      <c r="AB71" s="164" t="s">
        <v>1156</v>
      </c>
      <c r="AC71" s="164" t="s">
        <v>1164</v>
      </c>
      <c r="AD71" s="164" t="s">
        <v>1156</v>
      </c>
    </row>
    <row r="72" spans="1:30" ht="149.25" customHeight="1">
      <c r="A72" s="164" t="s">
        <v>613</v>
      </c>
      <c r="B72" s="164" t="s">
        <v>1038</v>
      </c>
      <c r="C72" s="164" t="s">
        <v>1554</v>
      </c>
      <c r="D72" s="164" t="s">
        <v>1073</v>
      </c>
      <c r="E72" s="164" t="s">
        <v>1081</v>
      </c>
      <c r="F72" s="163"/>
      <c r="G72" s="164" t="s">
        <v>1463</v>
      </c>
      <c r="H72" s="164" t="s">
        <v>1529</v>
      </c>
      <c r="I72" s="163" t="s">
        <v>88</v>
      </c>
      <c r="J72" s="164" t="s">
        <v>1044</v>
      </c>
      <c r="K72" s="164" t="s">
        <v>1117</v>
      </c>
      <c r="L72" s="164" t="s">
        <v>1117</v>
      </c>
      <c r="M72" s="211" t="s">
        <v>1595</v>
      </c>
      <c r="N72" s="163">
        <v>2</v>
      </c>
      <c r="O72" s="163">
        <v>3</v>
      </c>
      <c r="P72" s="163">
        <f t="shared" si="3"/>
        <v>6</v>
      </c>
      <c r="Q72" s="164" t="str">
        <f t="shared" si="0"/>
        <v>Medio</v>
      </c>
      <c r="R72" s="163">
        <v>25</v>
      </c>
      <c r="S72" s="163">
        <f t="shared" si="16"/>
        <v>150</v>
      </c>
      <c r="T72" s="165" t="str">
        <f t="shared" si="17"/>
        <v>II</v>
      </c>
      <c r="U72" s="164" t="str">
        <f t="shared" si="5"/>
        <v>Aceptable con Control Especifico</v>
      </c>
      <c r="V72" s="164"/>
      <c r="W72" s="227"/>
      <c r="X72" s="164" t="str">
        <f t="shared" si="18"/>
        <v>Lesiones o enfermedades con incapacidad laboral temporal; pérdidas económicas leves.</v>
      </c>
      <c r="Y72" s="164" t="s">
        <v>79</v>
      </c>
      <c r="Z72" s="164" t="s">
        <v>1156</v>
      </c>
      <c r="AA72" s="164" t="s">
        <v>1156</v>
      </c>
      <c r="AB72" s="164" t="s">
        <v>1156</v>
      </c>
      <c r="AC72" s="164" t="s">
        <v>1164</v>
      </c>
      <c r="AD72" s="164" t="s">
        <v>1156</v>
      </c>
    </row>
    <row r="73" spans="1:30" ht="149.25" customHeight="1">
      <c r="A73" s="164" t="s">
        <v>613</v>
      </c>
      <c r="B73" s="164" t="s">
        <v>1038</v>
      </c>
      <c r="C73" s="164" t="s">
        <v>1554</v>
      </c>
      <c r="D73" s="164" t="s">
        <v>1073</v>
      </c>
      <c r="E73" s="164" t="s">
        <v>1081</v>
      </c>
      <c r="F73" s="163"/>
      <c r="G73" s="164" t="s">
        <v>1464</v>
      </c>
      <c r="H73" s="164" t="s">
        <v>1482</v>
      </c>
      <c r="I73" s="163" t="s">
        <v>88</v>
      </c>
      <c r="J73" s="164" t="s">
        <v>1074</v>
      </c>
      <c r="K73" s="164" t="s">
        <v>1117</v>
      </c>
      <c r="L73" s="164" t="s">
        <v>1117</v>
      </c>
      <c r="M73" s="211" t="s">
        <v>1595</v>
      </c>
      <c r="N73" s="163">
        <v>2</v>
      </c>
      <c r="O73" s="163">
        <v>1</v>
      </c>
      <c r="P73" s="163">
        <f t="shared" si="3"/>
        <v>2</v>
      </c>
      <c r="Q73" s="164" t="str">
        <f>IF(AND(P73&gt;=0,P73&lt;=4),"Bajo",IF(AND(P73&gt;=6,P73&lt;=8),"Medio",IF(AND(P73&gt;=10,P73&lt;=20),"Alto",IF(AND(P73&gt;=24,P73&lt;=40),"Muy alto"))))</f>
        <v>Bajo</v>
      </c>
      <c r="R73" s="163">
        <v>60</v>
      </c>
      <c r="S73" s="163">
        <f t="shared" si="16"/>
        <v>120</v>
      </c>
      <c r="T73" s="165" t="str">
        <f t="shared" si="17"/>
        <v>III</v>
      </c>
      <c r="U73" s="164" t="str">
        <f t="shared" si="5"/>
        <v>Mejorable</v>
      </c>
      <c r="V73" s="164"/>
      <c r="W73" s="227"/>
      <c r="X73" s="164" t="str">
        <f t="shared" si="18"/>
        <v>Lesiones o enfermedades graves irreparables (Incapacidad permanente parcial o invalidez); pérdidas económicas altas.</v>
      </c>
      <c r="Y73" s="164" t="s">
        <v>79</v>
      </c>
      <c r="Z73" s="164" t="s">
        <v>1156</v>
      </c>
      <c r="AA73" s="164" t="s">
        <v>1156</v>
      </c>
      <c r="AB73" s="164" t="s">
        <v>1156</v>
      </c>
      <c r="AC73" s="164" t="s">
        <v>1165</v>
      </c>
      <c r="AD73" s="164" t="s">
        <v>1156</v>
      </c>
    </row>
    <row r="74" spans="1:30" ht="149.25" customHeight="1">
      <c r="A74" s="164" t="s">
        <v>613</v>
      </c>
      <c r="B74" s="164" t="s">
        <v>1038</v>
      </c>
      <c r="C74" s="164" t="s">
        <v>1554</v>
      </c>
      <c r="D74" s="164" t="s">
        <v>1073</v>
      </c>
      <c r="E74" s="164" t="s">
        <v>1081</v>
      </c>
      <c r="F74" s="163"/>
      <c r="G74" s="164" t="s">
        <v>1465</v>
      </c>
      <c r="H74" s="164" t="s">
        <v>1483</v>
      </c>
      <c r="I74" s="163" t="s">
        <v>88</v>
      </c>
      <c r="J74" s="164" t="s">
        <v>1074</v>
      </c>
      <c r="K74" s="164" t="s">
        <v>1117</v>
      </c>
      <c r="L74" s="164" t="s">
        <v>1117</v>
      </c>
      <c r="M74" s="211" t="s">
        <v>1595</v>
      </c>
      <c r="N74" s="163">
        <v>2</v>
      </c>
      <c r="O74" s="163">
        <v>1</v>
      </c>
      <c r="P74" s="163">
        <f>N74*O74</f>
        <v>2</v>
      </c>
      <c r="Q74" s="164" t="str">
        <f>IF(AND(P74&gt;=0,P74&lt;=4),"Bajo",IF(AND(P74&gt;=6,P74&lt;=8),"Medio",IF(AND(P74&gt;=10,P74&lt;=20),"Alto",IF(AND(P74&gt;=24,P74&lt;=40),"Muy alto"))))</f>
        <v>Bajo</v>
      </c>
      <c r="R74" s="163">
        <v>60</v>
      </c>
      <c r="S74" s="163">
        <f t="shared" si="16"/>
        <v>120</v>
      </c>
      <c r="T74" s="165" t="str">
        <f t="shared" si="17"/>
        <v>III</v>
      </c>
      <c r="U74" s="164" t="str">
        <f>IF(AND(S74&gt;=600,S74&lt;=4000),"No Aceptable",IF(AND(S74&gt;=150,S74&lt;=500),"Aceptable con Control Especifico",IF(AND(S74&gt;=40,S74&lt;=120),"Mejorable",IF(AND(S74&gt;=0,S74&lt;=39),"Aceptable",))))</f>
        <v>Mejorable</v>
      </c>
      <c r="V74" s="164"/>
      <c r="W74" s="227"/>
      <c r="X74" s="164" t="str">
        <f t="shared" si="18"/>
        <v>Lesiones o enfermedades graves irreparables (Incapacidad permanente parcial o invalidez); pérdidas económicas altas.</v>
      </c>
      <c r="Y74" s="164" t="s">
        <v>79</v>
      </c>
      <c r="Z74" s="164" t="s">
        <v>1119</v>
      </c>
      <c r="AA74" s="164" t="s">
        <v>1119</v>
      </c>
      <c r="AB74" s="164" t="s">
        <v>1156</v>
      </c>
      <c r="AC74" s="164" t="s">
        <v>1166</v>
      </c>
      <c r="AD74" s="164" t="s">
        <v>1156</v>
      </c>
    </row>
    <row r="75" spans="1:30" ht="149.25" customHeight="1">
      <c r="A75" s="164" t="s">
        <v>613</v>
      </c>
      <c r="B75" s="164" t="s">
        <v>1038</v>
      </c>
      <c r="C75" s="164" t="s">
        <v>1554</v>
      </c>
      <c r="D75" s="164" t="s">
        <v>1073</v>
      </c>
      <c r="E75" s="164" t="s">
        <v>1081</v>
      </c>
      <c r="F75" s="163">
        <v>0</v>
      </c>
      <c r="G75" s="164" t="s">
        <v>1028</v>
      </c>
      <c r="H75" s="164" t="s">
        <v>528</v>
      </c>
      <c r="I75" s="163" t="s">
        <v>89</v>
      </c>
      <c r="J75" s="164" t="s">
        <v>1100</v>
      </c>
      <c r="K75" s="164" t="s">
        <v>628</v>
      </c>
      <c r="L75" s="164" t="s">
        <v>697</v>
      </c>
      <c r="M75" s="164" t="s">
        <v>702</v>
      </c>
      <c r="N75" s="163">
        <v>2</v>
      </c>
      <c r="O75" s="163">
        <v>1</v>
      </c>
      <c r="P75" s="163">
        <f>N75*O75</f>
        <v>2</v>
      </c>
      <c r="Q75" s="164" t="str">
        <f>IF(AND(P75&gt;=0,P75&lt;=4),"Bajo",IF(AND(P75&gt;=6,P75&lt;=8),"Medio",IF(AND(P75&gt;=10,P75&lt;=20),"Alto",IF(AND(P75&gt;=24,P75&lt;=40),"Muy alto"))))</f>
        <v>Bajo</v>
      </c>
      <c r="R75" s="163">
        <v>60</v>
      </c>
      <c r="S75" s="163">
        <f>P75*R75</f>
        <v>120</v>
      </c>
      <c r="T75" s="165" t="str">
        <f>IF(AND(S75&gt;=600,S75&lt;=4000),"I",IF(AND(S75&gt;=150,S75&lt;=500),"II",IF(AND(S75&gt;=40,S75&lt;=120),"III",IF(AND(S75&gt;=0,S75&lt;=39),"IV","ERROR"))))</f>
        <v>III</v>
      </c>
      <c r="U75" s="164" t="str">
        <f>IF(AND(S75&gt;=600,S75&lt;=4000),"No Aceptable",IF(AND(S75&gt;=150,S75&lt;=500),"Aceptable con Control Especifico",IF(AND(S75&gt;=40,S75&lt;=120),"Mejorable",IF(AND(S75&gt;=0,S75&lt;=39),"Aceptable",))))</f>
        <v>Mejorable</v>
      </c>
      <c r="V75" s="164"/>
      <c r="W75" s="227"/>
      <c r="X75" s="164" t="str">
        <f t="shared" si="18"/>
        <v>Lesiones o enfermedades graves irreparables (Incapacidad permanente parcial o invalidez); pérdidas económicas altas.</v>
      </c>
      <c r="Y75" s="164" t="s">
        <v>79</v>
      </c>
      <c r="Z75" s="164" t="s">
        <v>1119</v>
      </c>
      <c r="AA75" s="164" t="s">
        <v>1119</v>
      </c>
      <c r="AB75" s="164" t="s">
        <v>1153</v>
      </c>
      <c r="AC75" s="164" t="s">
        <v>1154</v>
      </c>
      <c r="AD75" s="164" t="s">
        <v>1119</v>
      </c>
    </row>
    <row r="76" spans="1:30" ht="149.25" customHeight="1">
      <c r="A76" s="164" t="s">
        <v>613</v>
      </c>
      <c r="B76" s="164" t="s">
        <v>1038</v>
      </c>
      <c r="C76" s="164" t="s">
        <v>1554</v>
      </c>
      <c r="D76" s="164" t="s">
        <v>1073</v>
      </c>
      <c r="E76" s="164" t="s">
        <v>1081</v>
      </c>
      <c r="F76" s="163">
        <v>0</v>
      </c>
      <c r="G76" s="164" t="s">
        <v>1028</v>
      </c>
      <c r="H76" s="164" t="s">
        <v>537</v>
      </c>
      <c r="I76" s="163" t="s">
        <v>89</v>
      </c>
      <c r="J76" s="164" t="s">
        <v>1101</v>
      </c>
      <c r="K76" s="164" t="s">
        <v>628</v>
      </c>
      <c r="L76" s="164" t="s">
        <v>697</v>
      </c>
      <c r="M76" s="164" t="s">
        <v>702</v>
      </c>
      <c r="N76" s="163">
        <v>6</v>
      </c>
      <c r="O76" s="163">
        <v>1</v>
      </c>
      <c r="P76" s="163">
        <f>N76*O76</f>
        <v>6</v>
      </c>
      <c r="Q76" s="164" t="str">
        <f>IF(AND(P76&gt;=0,P76&lt;=4),"Bajo",IF(AND(P76&gt;=6,P76&lt;=8),"Medio",IF(AND(P76&gt;=10,P76&lt;=20),"Alto",IF(AND(P76&gt;=24,P76&lt;=40),"Muy alto"))))</f>
        <v>Medio</v>
      </c>
      <c r="R76" s="163">
        <v>60</v>
      </c>
      <c r="S76" s="163">
        <f>P76*R76</f>
        <v>360</v>
      </c>
      <c r="T76" s="165" t="str">
        <f>IF(AND(S76&gt;=600,S76&lt;=4000),"I",IF(AND(S76&gt;=150,S76&lt;=500),"II",IF(AND(S76&gt;=40,S76&lt;=120),"III",IF(AND(S76&gt;=0,S76&lt;=39),"IV","ERROR"))))</f>
        <v>II</v>
      </c>
      <c r="U76" s="164" t="str">
        <f>IF(AND(S76&gt;=600,S76&lt;=4000),"No Aceptable",IF(AND(S76&gt;=150,S76&lt;=500),"Aceptable con Control Especifico",IF(AND(S76&gt;=40,S76&lt;=120),"Mejorable",IF(AND(S76&gt;=0,S76&lt;=39),"Aceptable",))))</f>
        <v>Aceptable con Control Especifico</v>
      </c>
      <c r="V76" s="164"/>
      <c r="W76" s="227"/>
      <c r="X76" s="164" t="str">
        <f t="shared" si="18"/>
        <v>Lesiones o enfermedades graves irreparables (Incapacidad permanente parcial o invalidez); pérdidas económicas altas.</v>
      </c>
      <c r="Y76" s="164" t="s">
        <v>79</v>
      </c>
      <c r="Z76" s="164" t="s">
        <v>1119</v>
      </c>
      <c r="AA76" s="164" t="s">
        <v>1119</v>
      </c>
      <c r="AB76" s="164" t="s">
        <v>1153</v>
      </c>
      <c r="AC76" s="164" t="s">
        <v>1154</v>
      </c>
      <c r="AD76" s="164" t="s">
        <v>1119</v>
      </c>
    </row>
  </sheetData>
  <autoFilter ref="A8:AC76"/>
  <mergeCells count="23">
    <mergeCell ref="AA1:AD5"/>
    <mergeCell ref="Y6:AD6"/>
    <mergeCell ref="C5:I5"/>
    <mergeCell ref="C2:Z2"/>
    <mergeCell ref="C3:Z3"/>
    <mergeCell ref="A6:G6"/>
    <mergeCell ref="H6:K6"/>
    <mergeCell ref="L6:X6"/>
    <mergeCell ref="A1:B5"/>
    <mergeCell ref="Y7:AD7"/>
    <mergeCell ref="G7:H7"/>
    <mergeCell ref="I7:J7"/>
    <mergeCell ref="K7:M7"/>
    <mergeCell ref="N7:T7"/>
    <mergeCell ref="V7:X7"/>
    <mergeCell ref="J5:Q5"/>
    <mergeCell ref="R5:X5"/>
    <mergeCell ref="C1:Z1"/>
    <mergeCell ref="C4:I4"/>
    <mergeCell ref="J4:Q4"/>
    <mergeCell ref="R4:X4"/>
    <mergeCell ref="Y4:Z4"/>
    <mergeCell ref="Y5:Z5"/>
  </mergeCells>
  <conditionalFormatting sqref="Q9:Q76">
    <cfRule type="cellIs" dxfId="203" priority="357" stopIfTrue="1" operator="equal">
      <formula>"MUY ALTO"</formula>
    </cfRule>
    <cfRule type="cellIs" dxfId="202" priority="358" stopIfTrue="1" operator="equal">
      <formula>"ALTO"</formula>
    </cfRule>
    <cfRule type="cellIs" dxfId="201" priority="359" stopIfTrue="1" operator="equal">
      <formula>"MEDIO"</formula>
    </cfRule>
    <cfRule type="cellIs" dxfId="200" priority="360" stopIfTrue="1" operator="equal">
      <formula>"BAJO"</formula>
    </cfRule>
  </conditionalFormatting>
  <conditionalFormatting sqref="T9:T16">
    <cfRule type="cellIs" dxfId="199" priority="7" stopIfTrue="1" operator="equal">
      <formula>"II"</formula>
    </cfRule>
    <cfRule type="cellIs" dxfId="198" priority="8" stopIfTrue="1" operator="equal">
      <formula>"III"</formula>
    </cfRule>
  </conditionalFormatting>
  <conditionalFormatting sqref="T9:T76">
    <cfRule type="cellIs" dxfId="197" priority="5" stopIfTrue="1" operator="equal">
      <formula>"IV"</formula>
    </cfRule>
    <cfRule type="cellIs" dxfId="196" priority="6" stopIfTrue="1" operator="equal">
      <formula>"I"</formula>
    </cfRule>
  </conditionalFormatting>
  <conditionalFormatting sqref="T17:T18">
    <cfRule type="cellIs" dxfId="195" priority="19" stopIfTrue="1" operator="equal">
      <formula>"II"</formula>
    </cfRule>
    <cfRule type="cellIs" dxfId="194" priority="20" stopIfTrue="1" operator="equal">
      <formula>"III"</formula>
    </cfRule>
  </conditionalFormatting>
  <conditionalFormatting sqref="T19:T76">
    <cfRule type="cellIs" dxfId="193" priority="31" stopIfTrue="1" operator="equal">
      <formula>"II"</formula>
    </cfRule>
    <cfRule type="cellIs" dxfId="192" priority="32" stopIfTrue="1" operator="equal">
      <formula>"III"</formula>
    </cfRule>
  </conditionalFormatting>
  <conditionalFormatting sqref="U9:U76">
    <cfRule type="cellIs" dxfId="191" priority="349" stopIfTrue="1" operator="equal">
      <formula>"Mejorable, Mejorar el control existente"</formula>
    </cfRule>
    <cfRule type="cellIs" dxfId="190" priority="350" stopIfTrue="1" operator="equal">
      <formula>"No Aceptable o Aceptable con control especifico, Corregir o adoptar medidas de control "</formula>
    </cfRule>
    <cfRule type="cellIs" dxfId="189" priority="351" stopIfTrue="1" operator="equal">
      <formula>"Aceptable, No intervenir, salvo que un análisis más preciso lo justifique"</formula>
    </cfRule>
    <cfRule type="cellIs" dxfId="188" priority="352" stopIfTrue="1" operator="equal">
      <formula>"No Aceptable, Situación crítica, corrección urgente"</formula>
    </cfRule>
  </conditionalFormatting>
  <dataValidations count="6">
    <dataValidation type="list" allowBlank="1" showInputMessage="1" showErrorMessage="1" sqref="N49:N76 N25:N47 N9">
      <formula1>"0,1, 2, 6, 10"</formula1>
    </dataValidation>
    <dataValidation type="list" allowBlank="1" showInputMessage="1" showErrorMessage="1" sqref="I60:I74 I48 I52:I56 I26:I45 I9:I24">
      <formula1>"Enfermedad Laboral., Accidente de Trabajo."</formula1>
    </dataValidation>
    <dataValidation type="list" allowBlank="1" showInputMessage="1" showErrorMessage="1" sqref="O51:O52 O48 O31:O37 O60:O66 O9:O26">
      <formula1>"1, 2, 3, 4"</formula1>
    </dataValidation>
    <dataValidation type="list" allowBlank="1" showInputMessage="1" showErrorMessage="1" sqref="R60:R66 R48 R31:R37 R52 R26 R9:R24">
      <formula1>"10, 25, 60, 100"</formula1>
    </dataValidation>
    <dataValidation type="list" allowBlank="1" showInputMessage="1" showErrorMessage="1" sqref="N48 N10:N24">
      <formula1>"1, 2, 6, 10"</formula1>
    </dataValidation>
    <dataValidation type="list" allowBlank="1" showInputMessage="1" showErrorMessage="1" sqref="F9:F76">
      <formula1>"0, 1"</formula1>
    </dataValidation>
  </dataValidations>
  <pageMargins left="0.63" right="0.49" top="0.49" bottom="0.74803149606299213" header="0.19" footer="0.26"/>
  <pageSetup scale="2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A08F5E6030FC841A5FFFFCDF547D51F" ma:contentTypeVersion="0" ma:contentTypeDescription="Crear nuevo documento." ma:contentTypeScope="" ma:versionID="c6abcc869616df3718f77ed2f29af6c6">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35A517-EA8C-4E0F-B830-8330EADB858F}">
  <ds:schemaRefs>
    <ds:schemaRef ds:uri="http://schemas.microsoft.com/sharepoint/v3/contenttype/forms"/>
  </ds:schemaRefs>
</ds:datastoreItem>
</file>

<file path=customXml/itemProps2.xml><?xml version="1.0" encoding="utf-8"?>
<ds:datastoreItem xmlns:ds="http://schemas.openxmlformats.org/officeDocument/2006/customXml" ds:itemID="{B526F04B-17D6-4509-AE70-F17DF87AF07D}">
  <ds:schemaRefs>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48DB98C-FC96-45B1-B775-E257C27DC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12</vt:i4>
      </vt:variant>
    </vt:vector>
  </HeadingPairs>
  <TitlesOfParts>
    <vt:vector size="35" baseType="lpstr">
      <vt:lpstr>Portada</vt:lpstr>
      <vt:lpstr>Indice</vt:lpstr>
      <vt:lpstr>Metodologia</vt:lpstr>
      <vt:lpstr>Clasificacion de Peligros</vt:lpstr>
      <vt:lpstr>Descripcion del Evento</vt:lpstr>
      <vt:lpstr>1.</vt:lpstr>
      <vt:lpstr>2.</vt:lpstr>
      <vt:lpstr>3.</vt:lpstr>
      <vt:lpstr>4.</vt:lpstr>
      <vt:lpstr>5.</vt:lpstr>
      <vt:lpstr>6.</vt:lpstr>
      <vt:lpstr>7.</vt:lpstr>
      <vt:lpstr>8.</vt:lpstr>
      <vt:lpstr>9.</vt:lpstr>
      <vt:lpstr>10.</vt:lpstr>
      <vt:lpstr>11.</vt:lpstr>
      <vt:lpstr>12.</vt:lpstr>
      <vt:lpstr>2. IPEVR ADM</vt:lpstr>
      <vt:lpstr>Cargos mixto</vt:lpstr>
      <vt:lpstr>CARGOS</vt:lpstr>
      <vt:lpstr>13.</vt:lpstr>
      <vt:lpstr>Priorización</vt:lpstr>
      <vt:lpstr>Indicador de seguimiento</vt:lpstr>
      <vt:lpstr>'10.'!Área_de_impresión</vt:lpstr>
      <vt:lpstr>'11.'!Área_de_impresión</vt:lpstr>
      <vt:lpstr>'2.'!Área_de_impresión</vt:lpstr>
      <vt:lpstr>'2. IPEVR ADM'!Área_de_impresión</vt:lpstr>
      <vt:lpstr>'3.'!Área_de_impresión</vt:lpstr>
      <vt:lpstr>'4.'!Área_de_impresión</vt:lpstr>
      <vt:lpstr>'5.'!Área_de_impresión</vt:lpstr>
      <vt:lpstr>'6.'!Área_de_impresión</vt:lpstr>
      <vt:lpstr>'7.'!Área_de_impresión</vt:lpstr>
      <vt:lpstr>'8.'!Área_de_impresión</vt:lpstr>
      <vt:lpstr>'9.'!Área_de_impresión</vt:lpstr>
      <vt:lpstr>Portada!Área_de_impresión</vt:lpstr>
    </vt:vector>
  </TitlesOfParts>
  <Company>PUFFER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Panorama Banco de la Republica</dc:title>
  <dc:subject>Panorama de Riesgos</dc:subject>
  <dc:creator>Andres Moscoso.</dc:creator>
  <cp:lastModifiedBy>weimar.parraga</cp:lastModifiedBy>
  <cp:lastPrinted>2026-04-23T21:41:53Z</cp:lastPrinted>
  <dcterms:created xsi:type="dcterms:W3CDTF">2008-07-04T19:29:41Z</dcterms:created>
  <dcterms:modified xsi:type="dcterms:W3CDTF">2026-08-31T20:27:35Z</dcterms:modified>
  <cp:category>Hiegiene y Seg. Industrial</cp:category>
</cp:coreProperties>
</file>