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ina.gonzalez\Downloads\"/>
    </mc:Choice>
  </mc:AlternateContent>
  <xr:revisionPtr revIDLastSave="0" documentId="8_{B05D110C-D1D0-427C-9BDE-B2EFA6D3C26A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PAEMS" sheetId="21" r:id="rId1"/>
    <sheet name="1. Gestión integral de riesgos" sheetId="5" r:id="rId2"/>
    <sheet name="2. Redes y Articulación " sheetId="17" r:id="rId3"/>
    <sheet name="3. Modelo de Estado Abierto." sheetId="18" r:id="rId4"/>
    <sheet name="4. Iniciativas Adicionales" sheetId="19" r:id="rId5"/>
  </sheets>
  <externalReferences>
    <externalReference r:id="rId6"/>
    <externalReference r:id="rId7"/>
    <externalReference r:id="rId8"/>
  </externalReferences>
  <definedNames>
    <definedName name="_xlnm._FilterDatabase" localSheetId="1" hidden="1">'1. Gestión integral de riesgos'!$B$2:$M$13</definedName>
    <definedName name="_xlnm._FilterDatabase" localSheetId="2" hidden="1">'2. Redes y Articulación '!$B$2:$M$7</definedName>
    <definedName name="_xlnm._FilterDatabase" localSheetId="3" hidden="1">'3. Modelo de Estado Abierto.'!$B$2:$M$28</definedName>
    <definedName name="_xlnm._FilterDatabase" localSheetId="4" hidden="1">'4. Iniciativas Adicionales'!$B$2:$M$12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21" l="1"/>
  <c r="D10" i="21"/>
  <c r="P11" i="21"/>
  <c r="AD7" i="18"/>
  <c r="AD6" i="18"/>
  <c r="K13" i="21"/>
  <c r="J13" i="21"/>
  <c r="I13" i="21"/>
  <c r="H13" i="21"/>
  <c r="O13" i="21" s="1"/>
  <c r="G13" i="21"/>
  <c r="K12" i="21"/>
  <c r="J12" i="21"/>
  <c r="I12" i="21"/>
  <c r="H12" i="21"/>
  <c r="G12" i="21"/>
  <c r="K11" i="21"/>
  <c r="J11" i="21"/>
  <c r="I11" i="21"/>
  <c r="H11" i="21"/>
  <c r="G11" i="21"/>
  <c r="D13" i="21"/>
  <c r="D12" i="21"/>
  <c r="D11" i="21"/>
  <c r="AA30" i="18"/>
  <c r="W30" i="18"/>
  <c r="L12" i="21" s="1"/>
  <c r="V30" i="18"/>
  <c r="T30" i="18"/>
  <c r="S30" i="18"/>
  <c r="AB30" i="18" s="1"/>
  <c r="Q30" i="18"/>
  <c r="P30" i="18"/>
  <c r="R14" i="18"/>
  <c r="U14" i="18"/>
  <c r="X14" i="18"/>
  <c r="Y14" i="18"/>
  <c r="Z14" i="18"/>
  <c r="AA14" i="18"/>
  <c r="AB14" i="18"/>
  <c r="AC14" i="18"/>
  <c r="R15" i="18"/>
  <c r="U15" i="18"/>
  <c r="X15" i="18"/>
  <c r="Y15" i="18"/>
  <c r="Z15" i="18"/>
  <c r="AA15" i="18"/>
  <c r="AB15" i="18"/>
  <c r="AC15" i="18"/>
  <c r="R16" i="18"/>
  <c r="U16" i="18"/>
  <c r="X16" i="18"/>
  <c r="Y16" i="18"/>
  <c r="Z16" i="18"/>
  <c r="AA16" i="18"/>
  <c r="AB16" i="18"/>
  <c r="AC16" i="18"/>
  <c r="R17" i="18"/>
  <c r="U17" i="18"/>
  <c r="X17" i="18"/>
  <c r="Y17" i="18"/>
  <c r="Z17" i="18"/>
  <c r="AA17" i="18"/>
  <c r="AB17" i="18"/>
  <c r="AC17" i="18"/>
  <c r="R18" i="18"/>
  <c r="U18" i="18"/>
  <c r="X18" i="18"/>
  <c r="Y18" i="18"/>
  <c r="Z18" i="18"/>
  <c r="AA18" i="18"/>
  <c r="AB18" i="18"/>
  <c r="AC18" i="18"/>
  <c r="R19" i="18"/>
  <c r="U19" i="18"/>
  <c r="X19" i="18"/>
  <c r="Y19" i="18"/>
  <c r="Z19" i="18"/>
  <c r="AA19" i="18"/>
  <c r="AB19" i="18"/>
  <c r="AC19" i="18"/>
  <c r="R20" i="18"/>
  <c r="U20" i="18"/>
  <c r="X20" i="18"/>
  <c r="Y20" i="18"/>
  <c r="Z20" i="18"/>
  <c r="AD20" i="18" s="1"/>
  <c r="AA20" i="18"/>
  <c r="AB20" i="18"/>
  <c r="AC20" i="18"/>
  <c r="R21" i="18"/>
  <c r="U21" i="18"/>
  <c r="X21" i="18"/>
  <c r="Y21" i="18"/>
  <c r="Z21" i="18"/>
  <c r="AD21" i="18" s="1"/>
  <c r="AA21" i="18"/>
  <c r="AB21" i="18"/>
  <c r="AC21" i="18"/>
  <c r="R22" i="18"/>
  <c r="U22" i="18"/>
  <c r="X22" i="18"/>
  <c r="Y22" i="18"/>
  <c r="Z22" i="18"/>
  <c r="AD22" i="18" s="1"/>
  <c r="AA22" i="18"/>
  <c r="AB22" i="18"/>
  <c r="AC22" i="18"/>
  <c r="R23" i="18"/>
  <c r="U23" i="18"/>
  <c r="X23" i="18"/>
  <c r="Y23" i="18"/>
  <c r="Z23" i="18"/>
  <c r="AD23" i="18" s="1"/>
  <c r="AA23" i="18"/>
  <c r="AB23" i="18"/>
  <c r="AC23" i="18"/>
  <c r="R24" i="18"/>
  <c r="U24" i="18"/>
  <c r="X24" i="18"/>
  <c r="Y24" i="18"/>
  <c r="Z24" i="18"/>
  <c r="AD24" i="18" s="1"/>
  <c r="AA24" i="18"/>
  <c r="AB24" i="18"/>
  <c r="AC24" i="18"/>
  <c r="R25" i="18"/>
  <c r="U25" i="18"/>
  <c r="X25" i="18"/>
  <c r="Y25" i="18"/>
  <c r="Z25" i="18"/>
  <c r="AD25" i="18" s="1"/>
  <c r="AA25" i="18"/>
  <c r="AB25" i="18"/>
  <c r="AC25" i="18"/>
  <c r="R26" i="18"/>
  <c r="U26" i="18"/>
  <c r="X26" i="18"/>
  <c r="Y26" i="18"/>
  <c r="Z26" i="18"/>
  <c r="AA26" i="18"/>
  <c r="AB26" i="18"/>
  <c r="AC26" i="18"/>
  <c r="R27" i="18"/>
  <c r="U27" i="18"/>
  <c r="X27" i="18"/>
  <c r="Y27" i="18"/>
  <c r="Z27" i="18"/>
  <c r="AA27" i="18"/>
  <c r="AB27" i="18"/>
  <c r="AC27" i="18"/>
  <c r="R28" i="18"/>
  <c r="U28" i="18"/>
  <c r="X28" i="18"/>
  <c r="Y28" i="18"/>
  <c r="Z28" i="18"/>
  <c r="AA28" i="18"/>
  <c r="AB28" i="18"/>
  <c r="AC28" i="18"/>
  <c r="R29" i="18"/>
  <c r="U29" i="18"/>
  <c r="X29" i="18"/>
  <c r="Y29" i="18"/>
  <c r="Z29" i="18"/>
  <c r="AA29" i="18"/>
  <c r="AB29" i="18"/>
  <c r="AC29" i="18"/>
  <c r="V13" i="19"/>
  <c r="W13" i="19"/>
  <c r="L13" i="21" s="1"/>
  <c r="T13" i="19"/>
  <c r="S13" i="19"/>
  <c r="AB13" i="19" s="1"/>
  <c r="Q13" i="19"/>
  <c r="P13" i="19"/>
  <c r="AA13" i="19" s="1"/>
  <c r="AD12" i="19"/>
  <c r="AC12" i="19"/>
  <c r="AB12" i="19"/>
  <c r="AA12" i="19"/>
  <c r="Z12" i="19"/>
  <c r="Y12" i="19"/>
  <c r="X12" i="19"/>
  <c r="U12" i="19"/>
  <c r="R12" i="19"/>
  <c r="AC11" i="19"/>
  <c r="AB11" i="19"/>
  <c r="AA11" i="19"/>
  <c r="Z11" i="19"/>
  <c r="Y11" i="19"/>
  <c r="X11" i="19"/>
  <c r="U11" i="19"/>
  <c r="R11" i="19"/>
  <c r="AC10" i="19"/>
  <c r="AB10" i="19"/>
  <c r="AA10" i="19"/>
  <c r="Z10" i="19"/>
  <c r="Y10" i="19"/>
  <c r="X10" i="19"/>
  <c r="U10" i="19"/>
  <c r="R10" i="19"/>
  <c r="AC9" i="19"/>
  <c r="AB9" i="19"/>
  <c r="AA9" i="19"/>
  <c r="Z9" i="19"/>
  <c r="Y9" i="19"/>
  <c r="X9" i="19"/>
  <c r="U9" i="19"/>
  <c r="R9" i="19"/>
  <c r="AC8" i="19"/>
  <c r="AB8" i="19"/>
  <c r="AA8" i="19"/>
  <c r="Z8" i="19"/>
  <c r="Y8" i="19"/>
  <c r="X8" i="19"/>
  <c r="U8" i="19"/>
  <c r="R8" i="19"/>
  <c r="AC7" i="19"/>
  <c r="AB7" i="19"/>
  <c r="AA7" i="19"/>
  <c r="Z7" i="19"/>
  <c r="Y7" i="19"/>
  <c r="X7" i="19"/>
  <c r="U7" i="19"/>
  <c r="R7" i="19"/>
  <c r="AC6" i="19"/>
  <c r="AB6" i="19"/>
  <c r="AA6" i="19"/>
  <c r="Z6" i="19"/>
  <c r="Y6" i="19"/>
  <c r="X6" i="19"/>
  <c r="U6" i="19"/>
  <c r="R6" i="19"/>
  <c r="AC13" i="18"/>
  <c r="AB13" i="18"/>
  <c r="AA13" i="18"/>
  <c r="Z13" i="18"/>
  <c r="Y13" i="18"/>
  <c r="AD13" i="18" s="1"/>
  <c r="X13" i="18"/>
  <c r="U13" i="18"/>
  <c r="R13" i="18"/>
  <c r="AC12" i="18"/>
  <c r="AB12" i="18"/>
  <c r="AA12" i="18"/>
  <c r="Z12" i="18"/>
  <c r="Y12" i="18"/>
  <c r="X12" i="18"/>
  <c r="U12" i="18"/>
  <c r="R12" i="18"/>
  <c r="AC11" i="18"/>
  <c r="AB11" i="18"/>
  <c r="AA11" i="18"/>
  <c r="Z11" i="18"/>
  <c r="Y11" i="18"/>
  <c r="X11" i="18"/>
  <c r="U11" i="18"/>
  <c r="R11" i="18"/>
  <c r="AC10" i="18"/>
  <c r="AB10" i="18"/>
  <c r="AA10" i="18"/>
  <c r="Z10" i="18"/>
  <c r="Y10" i="18"/>
  <c r="X10" i="18"/>
  <c r="U10" i="18"/>
  <c r="R10" i="18"/>
  <c r="AC9" i="18"/>
  <c r="AB9" i="18"/>
  <c r="AA9" i="18"/>
  <c r="Z9" i="18"/>
  <c r="Y9" i="18"/>
  <c r="X9" i="18"/>
  <c r="U9" i="18"/>
  <c r="R9" i="18"/>
  <c r="AC8" i="18"/>
  <c r="AB8" i="18"/>
  <c r="AA8" i="18"/>
  <c r="Z8" i="18"/>
  <c r="AD8" i="18" s="1"/>
  <c r="Y8" i="18"/>
  <c r="X8" i="18"/>
  <c r="U8" i="18"/>
  <c r="R8" i="18"/>
  <c r="AC7" i="18"/>
  <c r="AB7" i="18"/>
  <c r="AA7" i="18"/>
  <c r="Z7" i="18"/>
  <c r="Y7" i="18"/>
  <c r="X7" i="18"/>
  <c r="U7" i="18"/>
  <c r="R7" i="18"/>
  <c r="AC6" i="18"/>
  <c r="AB6" i="18"/>
  <c r="AA6" i="18"/>
  <c r="Z6" i="18"/>
  <c r="Y6" i="18"/>
  <c r="X6" i="18"/>
  <c r="U6" i="18"/>
  <c r="R6" i="18"/>
  <c r="W8" i="17"/>
  <c r="L11" i="21" s="1"/>
  <c r="V8" i="17"/>
  <c r="T8" i="17"/>
  <c r="S8" i="17"/>
  <c r="Q8" i="17"/>
  <c r="AA8" i="17" s="1"/>
  <c r="P8" i="17"/>
  <c r="AC7" i="17"/>
  <c r="AB7" i="17"/>
  <c r="AA7" i="17"/>
  <c r="Z7" i="17"/>
  <c r="Y7" i="17"/>
  <c r="X7" i="17"/>
  <c r="U7" i="17"/>
  <c r="R7" i="17"/>
  <c r="AC6" i="17"/>
  <c r="AB6" i="17"/>
  <c r="AA6" i="17"/>
  <c r="Z6" i="17"/>
  <c r="Y6" i="17"/>
  <c r="X6" i="17"/>
  <c r="U6" i="17"/>
  <c r="R6" i="17"/>
  <c r="O11" i="21"/>
  <c r="O12" i="21"/>
  <c r="AB7" i="5"/>
  <c r="AD27" i="18" l="1"/>
  <c r="AC30" i="18"/>
  <c r="AD11" i="18"/>
  <c r="Y30" i="18"/>
  <c r="AD12" i="18"/>
  <c r="E12" i="21"/>
  <c r="AD9" i="18"/>
  <c r="AD10" i="18"/>
  <c r="AD19" i="18"/>
  <c r="AD18" i="18"/>
  <c r="AD29" i="18"/>
  <c r="AD28" i="18"/>
  <c r="Z30" i="18"/>
  <c r="AD26" i="18"/>
  <c r="AD17" i="18"/>
  <c r="AD16" i="18"/>
  <c r="AD15" i="18"/>
  <c r="AD14" i="18"/>
  <c r="AD11" i="19"/>
  <c r="AD10" i="19"/>
  <c r="AB8" i="17"/>
  <c r="AD9" i="19"/>
  <c r="Y13" i="19"/>
  <c r="AD7" i="19"/>
  <c r="AD6" i="19"/>
  <c r="AC13" i="19"/>
  <c r="AD8" i="19"/>
  <c r="Z13" i="19"/>
  <c r="Y8" i="17"/>
  <c r="AD7" i="17"/>
  <c r="AC8" i="17"/>
  <c r="AD6" i="17"/>
  <c r="Z8" i="17"/>
  <c r="E13" i="21" l="1"/>
  <c r="E11" i="21"/>
  <c r="AD30" i="18"/>
  <c r="AD13" i="19"/>
  <c r="AD8" i="17"/>
  <c r="AA6" i="5" l="1"/>
  <c r="Y8" i="5"/>
  <c r="Z8" i="5"/>
  <c r="Y9" i="5"/>
  <c r="Z9" i="5"/>
  <c r="AD9" i="5" s="1"/>
  <c r="Y10" i="5"/>
  <c r="Z10" i="5"/>
  <c r="AD10" i="5" s="1"/>
  <c r="Y11" i="5"/>
  <c r="Z11" i="5"/>
  <c r="AD11" i="5" s="1"/>
  <c r="Y12" i="5"/>
  <c r="Z12" i="5"/>
  <c r="AD12" i="5" s="1"/>
  <c r="Y13" i="5"/>
  <c r="Z13" i="5"/>
  <c r="AD13" i="5" s="1"/>
  <c r="Z7" i="5"/>
  <c r="Y7" i="5"/>
  <c r="Z6" i="5"/>
  <c r="Y6" i="5"/>
  <c r="P14" i="5"/>
  <c r="AD8" i="5" l="1"/>
  <c r="AD7" i="5"/>
  <c r="Y14" i="5"/>
  <c r="Z14" i="5"/>
  <c r="AD6" i="5"/>
  <c r="AA7" i="5"/>
  <c r="AA8" i="5"/>
  <c r="AA9" i="5"/>
  <c r="AA10" i="5"/>
  <c r="AA11" i="5"/>
  <c r="AA12" i="5"/>
  <c r="AA13" i="5"/>
  <c r="Q14" i="5"/>
  <c r="R13" i="5"/>
  <c r="R12" i="5"/>
  <c r="R11" i="5"/>
  <c r="R10" i="5"/>
  <c r="R9" i="5"/>
  <c r="R8" i="5"/>
  <c r="R7" i="5"/>
  <c r="R6" i="5"/>
  <c r="Q13" i="21"/>
  <c r="P13" i="21"/>
  <c r="N13" i="21"/>
  <c r="M13" i="21"/>
  <c r="Q12" i="21"/>
  <c r="M12" i="21"/>
  <c r="P12" i="21"/>
  <c r="F12" i="21"/>
  <c r="Q11" i="21"/>
  <c r="N11" i="21"/>
  <c r="M11" i="21"/>
  <c r="AC6" i="5"/>
  <c r="AB6" i="5"/>
  <c r="W14" i="5"/>
  <c r="L10" i="21" s="1"/>
  <c r="V14" i="5"/>
  <c r="K10" i="21" s="1"/>
  <c r="T14" i="5"/>
  <c r="S14" i="5"/>
  <c r="I10" i="21" s="1"/>
  <c r="M10" i="21" s="1"/>
  <c r="AC7" i="5"/>
  <c r="AB8" i="5"/>
  <c r="AC8" i="5"/>
  <c r="AB9" i="5"/>
  <c r="AC9" i="5"/>
  <c r="AB10" i="5"/>
  <c r="AC10" i="5"/>
  <c r="AB11" i="5"/>
  <c r="AC11" i="5"/>
  <c r="AB12" i="5"/>
  <c r="AC12" i="5"/>
  <c r="AB13" i="5"/>
  <c r="AC13" i="5"/>
  <c r="X13" i="5"/>
  <c r="U13" i="5"/>
  <c r="X12" i="5"/>
  <c r="U12" i="5"/>
  <c r="X11" i="5"/>
  <c r="U11" i="5"/>
  <c r="X10" i="5"/>
  <c r="U10" i="5"/>
  <c r="X9" i="5"/>
  <c r="U9" i="5"/>
  <c r="X8" i="5"/>
  <c r="U8" i="5"/>
  <c r="X7" i="5"/>
  <c r="U7" i="5"/>
  <c r="X6" i="5"/>
  <c r="U6" i="5"/>
  <c r="Q10" i="21" l="1"/>
  <c r="AA14" i="5"/>
  <c r="H10" i="21"/>
  <c r="E10" i="21"/>
  <c r="AD14" i="5"/>
  <c r="J10" i="21"/>
  <c r="P10" i="21" s="1"/>
  <c r="AB14" i="5"/>
  <c r="I14" i="21"/>
  <c r="K14" i="21"/>
  <c r="D14" i="21"/>
  <c r="F13" i="21"/>
  <c r="R11" i="21"/>
  <c r="R13" i="21"/>
  <c r="G14" i="21"/>
  <c r="L14" i="21"/>
  <c r="F11" i="21"/>
  <c r="N12" i="21"/>
  <c r="AC14" i="5"/>
  <c r="J14" i="21" l="1"/>
  <c r="N10" i="21"/>
  <c r="O10" i="21"/>
  <c r="H14" i="21"/>
  <c r="O14" i="21" s="1"/>
  <c r="M14" i="21"/>
  <c r="T11" i="21" s="1"/>
  <c r="R10" i="21"/>
  <c r="E14" i="21"/>
  <c r="F14" i="21" s="1"/>
  <c r="F10" i="21"/>
  <c r="P14" i="21"/>
  <c r="Q14" i="21"/>
  <c r="R12" i="21"/>
  <c r="N14" i="21"/>
  <c r="S13" i="21" l="1"/>
  <c r="S11" i="21"/>
  <c r="S14" i="21"/>
  <c r="S12" i="21"/>
  <c r="T13" i="21"/>
  <c r="T10" i="21"/>
  <c r="T12" i="21"/>
  <c r="S10" i="21"/>
  <c r="R14" i="21"/>
  <c r="T14" i="21"/>
</calcChain>
</file>

<file path=xl/sharedStrings.xml><?xml version="1.0" encoding="utf-8"?>
<sst xmlns="http://schemas.openxmlformats.org/spreadsheetml/2006/main" count="608" uniqueCount="271">
  <si>
    <t xml:space="preserve">Componente 1:  Gestión de Riesgos </t>
  </si>
  <si>
    <t>Programación 2026</t>
  </si>
  <si>
    <t>Acción Estratégica</t>
  </si>
  <si>
    <t>Nª</t>
  </si>
  <si>
    <t>Actividad</t>
  </si>
  <si>
    <t>Evidencia</t>
  </si>
  <si>
    <t>Indicador</t>
  </si>
  <si>
    <t>Fecha Inicio</t>
  </si>
  <si>
    <r>
      <t xml:space="preserve">Proceso
</t>
    </r>
    <r>
      <rPr>
        <b/>
        <u/>
        <sz val="10"/>
        <color theme="1"/>
        <rFont val="Century Gothic"/>
        <family val="2"/>
      </rPr>
      <t>Apoyo</t>
    </r>
  </si>
  <si>
    <t>Cuatrimestre 3</t>
  </si>
  <si>
    <t>Fortalecer la divulgación de los canales institucionales para la recepción de denuncias relacionadas con posibles faltas disciplinarias y actos de corrupción.</t>
  </si>
  <si>
    <t>Piezas divulgadas</t>
  </si>
  <si>
    <t>Divulgaciones realizadas /Divulgaciones programada*100</t>
  </si>
  <si>
    <t>Secretaría General-Servicio a la ciudadanìa</t>
  </si>
  <si>
    <t>Comunicaciones
Control Disciplinario Interno</t>
  </si>
  <si>
    <t>Humanos
Tecnológicos</t>
  </si>
  <si>
    <t>NA</t>
  </si>
  <si>
    <t>Promover el conocimiento de los deberes, prohibiciones, inhabilidades, incompatibilidades y conflictos de interés aplicables a servidores públicos.</t>
  </si>
  <si>
    <t>N.A.</t>
  </si>
  <si>
    <t>Listas de asistencia y/o piezas divulgadas</t>
  </si>
  <si>
    <t>Control Disciplinario Interno</t>
  </si>
  <si>
    <t>Comunicaciones</t>
  </si>
  <si>
    <t>Promover la apropiación de lineamientos relacionados con integridad pública, deberes funcionales, inhabilidades, incompatibilidades y conflictos de interés, contribuyendo a la prevención de riesgos de integridad en la Entidad.</t>
  </si>
  <si>
    <t> </t>
  </si>
  <si>
    <t>4 Piezas gráficas divulgadas</t>
  </si>
  <si>
    <t>Piezas gráficas divulgadas por correo electrónico y/o cartelera</t>
  </si>
  <si>
    <t>Secretaría General-Gestión del Talento Humano</t>
  </si>
  <si>
    <t>Identificar escenarios institucionales con potencial exposición a riesgos jurídicos asociados a la contractual y a la gestión de procesos judiciales y formular acciones preventivas.</t>
  </si>
  <si>
    <t>1 Acta de reunión o memorando con lineamientos sobre riesgos de incumplimiento normativo</t>
  </si>
  <si>
    <t>Acta de reunión o memorando donde se den lineamientos sobre aspectos recurrentes de riesgo de incumplimiento normativo</t>
  </si>
  <si>
    <t>Acta realizada o memorando enviado/Acta o memorando programado*100</t>
  </si>
  <si>
    <t>Oficina Jurídica</t>
  </si>
  <si>
    <t>Actualizar la política SARLAFT incluyendo cultura antilavado de activos, contra la financiación del terrorismo y contra la financiación de la proliferación de armas de destrucción masiva, antisoborno y antifraude.</t>
  </si>
  <si>
    <t>1 Política SARLAFT actualizada</t>
  </si>
  <si>
    <t>Documento de política actualizado</t>
  </si>
  <si>
    <t>Oficina Asesora de Planeación</t>
  </si>
  <si>
    <t>Realizar jornadas de apropiación sobre el Sistema de Gestión de Riesgos para la Integridad Pública (SIGRIP) dirigidas a líderes de proceso y enlaces.</t>
  </si>
  <si>
    <t xml:space="preserve">2 Jornadas de sensibilización </t>
  </si>
  <si>
    <t>Listas de asistencia y presentación</t>
  </si>
  <si>
    <t>Socialización de los resultados del monitoreo de riesgos de integridad pública en el marco de mesas de trabajo con los procesos.</t>
  </si>
  <si>
    <t>15 Mesas de trabajo con los procesos de la Entidad</t>
  </si>
  <si>
    <t>Actas de reunión</t>
  </si>
  <si>
    <t>Publicar en la página web de la Entidad el informe de monitoreo de riesgos de integridad pública</t>
  </si>
  <si>
    <t xml:space="preserve">1 Informe de monitoreo de riesgos de integridad pública </t>
  </si>
  <si>
    <t>Captura de pantalla y enlace de la publicación</t>
  </si>
  <si>
    <t>Elaborar el mapa institucional de redes externas relacionadas con transparencia, participación ciudadana, integridad y gobierno abierto.</t>
  </si>
  <si>
    <t xml:space="preserve">1 Matriz en excel con la información de las redes externas </t>
  </si>
  <si>
    <t>Matriz excel con las entidades, organizaciones, redes etc con que se relaciona el JBJCM</t>
  </si>
  <si>
    <t>Matriz elaborada/Matriz programada*100</t>
  </si>
  <si>
    <t>Todos los Procesos</t>
  </si>
  <si>
    <t>Reportar la información de interés publicada por la Subdirección Técnica Operativa, relacionada con la gestión para el manejo de coberturas vegetales.</t>
  </si>
  <si>
    <t>4 Reportes en excel de las publicaciones</t>
  </si>
  <si>
    <t>Reporte en excel de publicaciones realizadas</t>
  </si>
  <si>
    <t>Número de reportes elaborados/ Número de reportes programados*100</t>
  </si>
  <si>
    <t>Subdirección Técnica Operativa</t>
  </si>
  <si>
    <t>N.A</t>
  </si>
  <si>
    <t>Analizar la información derivada de las PQRSD y mediciones de satisfacción ciudadana para identificar oportunidades de mejora en la prestación de los servicios y canales de atención de la entidad.</t>
  </si>
  <si>
    <t xml:space="preserve">2 Piezas gráficas elaboradas y divulgadas </t>
  </si>
  <si>
    <t>Pieza con información que exponga  las tendencias, temas recurrentes y oportunidades de mejora institucional  frente a las PQRSD recibidas.</t>
  </si>
  <si>
    <t>Secretaria General- Servicio al Ciudadano</t>
  </si>
  <si>
    <t>Divulgar material audiovisual acerca del  uso adecuado del sistema de gestión documental.</t>
  </si>
  <si>
    <t>1 Pieza audiovisual elaborada y divulgada</t>
  </si>
  <si>
    <t>Pieza audiovisual divulgada</t>
  </si>
  <si>
    <t>Identificar los temas de mayor interés ciudadano a partir del comportamiento de las audiencias en los canales institucionales y formular recomendaciones para fortalecer la comunicación pública.</t>
  </si>
  <si>
    <t>1 Presentación con información acerca de los temas de mayor interés ciudadano</t>
  </si>
  <si>
    <t xml:space="preserve">Presentación con información acerca de los temas de mayor interés ciudadano socializada ante Comité MIPG o Directivo  </t>
  </si>
  <si>
    <t>Presetación socializada/Presentación programada * 100</t>
  </si>
  <si>
    <t>Realizar la revisión de las condiciones de accesibilidad digital de la página web de la Entidad y formular recomendaciones para fortalecer el acceso a la información por parte de la ciudadanía.</t>
  </si>
  <si>
    <t xml:space="preserve">1 Informe de evaluación de usabilidad y accesibilidad de la página web de la Entidad. </t>
  </si>
  <si>
    <t>Informe de evaluación de usabilidad y accesibilidad de la página web de la Entidad, divulgado en Comité de Gestión y Desempeño.</t>
  </si>
  <si>
    <t>Informes de evaluación elaborados/Informes de evaluación programados*100</t>
  </si>
  <si>
    <t>Secretaría General-Gestión de la Tecnología</t>
  </si>
  <si>
    <t>Humanos
tecnológicos</t>
  </si>
  <si>
    <t>Publicación y seguimiento del conjunto de datos abiertos de la Entidad.</t>
  </si>
  <si>
    <t xml:space="preserve">4 Informes de seguimiento y capturas de pantalla de la publicación </t>
  </si>
  <si>
    <t>Captura de pantalla de publicación e informe de seguimiento de datos abiertos</t>
  </si>
  <si>
    <t>Informes de seguimiento presentados/Informes de seguimiento programados*100</t>
  </si>
  <si>
    <t xml:space="preserve">Elaborar informe de la gestión de la mesa técnica con periodicidad semestral, para
presentarlo al Comité Institucional de Gestión y Desempeño. </t>
  </si>
  <si>
    <t xml:space="preserve">1 Informe de Gestión </t>
  </si>
  <si>
    <t>Informe de gestión de la mesa técnica elaborado presentado al Comité MIPG</t>
  </si>
  <si>
    <t>informe elaborado/informe programado*100</t>
  </si>
  <si>
    <t>Todos los procesos</t>
  </si>
  <si>
    <t>Elaborar el documento del Modelo Integral de Relacionamiento con la Ciudadanía</t>
  </si>
  <si>
    <t>1 Documento del Modelo Integral de Relacionamiento con la Ciudadanía</t>
  </si>
  <si>
    <t xml:space="preserve">Documento del Modelo Integral de Relacionamiento con la Ciudadanía </t>
  </si>
  <si>
    <t>Actualizar  los documentos relacionados con la operación estadística de la Entidad</t>
  </si>
  <si>
    <t xml:space="preserve">1 documento actualizado de la operación estadística </t>
  </si>
  <si>
    <t>* Documento metodológico de la operación estadística actualizado.
* Enlace  de la página web con documento metodológico de la operación estadística actualizado.</t>
  </si>
  <si>
    <t>Número de enlaces actualizados/Número de enlaces programados*100</t>
  </si>
  <si>
    <t>Presentar los resultados consolidados de las encuestas de satisfacción aplicadas en los espacios de participación y educación ambiental, en el marco de la mesa técnica del Modelo de Relacionamiento con la Ciudadanía</t>
  </si>
  <si>
    <t>1 Acta de mesa técnica</t>
  </si>
  <si>
    <t xml:space="preserve">Acta de la mesa técnica firmada </t>
  </si>
  <si>
    <t>Acta con información presentada en la de mesa técnica /Acta  con información presentada en la mesa técnica programada*100</t>
  </si>
  <si>
    <t>Subdirección Educativa y Cultural</t>
  </si>
  <si>
    <t>Sensibilización sobre el uso de la plataforma colibrí en la Entidad</t>
  </si>
  <si>
    <t xml:space="preserve">1 Sensibilización divulgada </t>
  </si>
  <si>
    <t>Lista de asistencia y/o grabación</t>
  </si>
  <si>
    <t>Divulgar la ruta para consultar el catálogo de datos del Jardín Botánico José Celestino Mutis</t>
  </si>
  <si>
    <t xml:space="preserve">1 Pieza gráfica o audiovisual elaborada y divulgada </t>
  </si>
  <si>
    <t xml:space="preserve"> Pieza gráfica o audiovisual divulgada</t>
  </si>
  <si>
    <t>Pieza gráfica o audiovisual elaborada y divulgada/ Pieza gráfica o audiovisual programada*100</t>
  </si>
  <si>
    <t>Subdirección Científica</t>
  </si>
  <si>
    <t>Divulgar enlace donde se encuentran las publicaciones de la Entidad.</t>
  </si>
  <si>
    <t xml:space="preserve">1 Pieza gráfica elaborada y divulgada </t>
  </si>
  <si>
    <t> Pieza gráfica con información de consulta de las publicaciones de la Entidad</t>
  </si>
  <si>
    <t>Subdirección Científica
Subdirección Educativa y Cultural
Subdirección Técnica Operativa</t>
  </si>
  <si>
    <t>Divulgar enlace donde se encuentran las publicaciones de la entidad.</t>
  </si>
  <si>
    <t>Subdirección Científica
Subdirección Educativa y Cultural
Subdirección Técnica Operativa
Comunicaciones</t>
  </si>
  <si>
    <t>Analizar los resultados de las declaraciones de conflictos de interés presentadas por servidores públicos y generar recomendaciones preventivas para fortalecer la cultura de integridad institucional.</t>
  </si>
  <si>
    <t>1 Informe de análisis de las declaraciones de conflicto de interés elaborado y presentado a los directivos.</t>
  </si>
  <si>
    <t>Informe de análisis de las declaraciones de conflicto de interés presentadas con recomendaciones en caso que aplique, elaborado y enviado a los directivos de la Entidad.</t>
  </si>
  <si>
    <t>Implementar mecanismos para identificar la percepción de servidores públicos y contratistas respecto a la cultura de integridad, transparencia y ética pública en la Entidad.</t>
  </si>
  <si>
    <t>1 Encuesta de percepción aplicada.</t>
  </si>
  <si>
    <t>Encuesta de percepción sobre la cultura de integridad, transparencia y ética pública en la Entidad aplicada.</t>
  </si>
  <si>
    <t>Encuesta de percepción aplicada/Encuesta programada* 100</t>
  </si>
  <si>
    <t>Secretaría General-Gestión del Talento Humano
Oficina Asesora de Planeación</t>
  </si>
  <si>
    <t>Consolidar y socializar los cambios normativos que  afectan a la Entidad.</t>
  </si>
  <si>
    <t>Pieza gráfica con socialización de actualización del normograma</t>
  </si>
  <si>
    <t>Piezas gráficas elaboradas y divulgadas/Piezas gráficas programadas*100</t>
  </si>
  <si>
    <t>Realizar Mesa de trabajo para identificar acciones relacionadas con conflicto de interés para contratistas.</t>
  </si>
  <si>
    <t>1 Mesa de trabajo con Talento Humano, Jurídica y Oficina Asesora de Planeación.</t>
  </si>
  <si>
    <t xml:space="preserve">Acta de reunión de la mesa de trabajo realizada. </t>
  </si>
  <si>
    <t>Oficina Jurídica
Oficina Asesora de Planeación
Sceratría General-Gestión del Talento Humano</t>
  </si>
  <si>
    <t>Promover la cultura de control y autocontrol mediante la socialización de buenas prácticas y recomendaciones derivadas de ejercicios de evaluación independiente.</t>
  </si>
  <si>
    <t>1 Socialización promoviendo la cultura de control y autocontrol.</t>
  </si>
  <si>
    <t>Lista de asistencia y presentación con información socializada</t>
  </si>
  <si>
    <t>Socializaciones realizadas/Socializaciones programadas*100</t>
  </si>
  <si>
    <t>Oficina de Control Interno</t>
  </si>
  <si>
    <t>Promover la cultura de control y autocontrol mediante la divulgación de buenas prácticas y recomendaciones derivadas de ejercicios de evaluación independiente.</t>
  </si>
  <si>
    <t>2 Piezas gráficas elaboradas y divulgadas promoviendo la cultura de control y autocontrol.</t>
  </si>
  <si>
    <t xml:space="preserve">Pieza gráfica divulgada </t>
  </si>
  <si>
    <t>Identificar necesidades encaminadas a fortalecer el conocimiento de enfoque hacía la prevención.</t>
  </si>
  <si>
    <t>Encuesta diseñada y  aplicada a los líderes de proceso</t>
  </si>
  <si>
    <t>Encuestas elaboradas y aplicadas/Encuestas programadas*100</t>
  </si>
  <si>
    <t>Divulgar buenas prácticas y recomendaciones asociadas a la gestión de riesgos de integridad pública para fortalecer la cultura preventiva de los procesos en el marco de la semana MIPG.</t>
  </si>
  <si>
    <t>1 divulgación de buenas prácticas asociadas a la gestión de riesgos de integridad pública en la semana MIPG</t>
  </si>
  <si>
    <t xml:space="preserve">Lista de asistencia </t>
  </si>
  <si>
    <t>Divulgaciones realizadas/Divulgaciones programadas*100</t>
  </si>
  <si>
    <t>Divulgación de la aplicación de las TVD y disposición final de los documentos.</t>
  </si>
  <si>
    <t>Piezas gráficas divulgadas</t>
  </si>
  <si>
    <t>Secretaria General- Gestión Documental</t>
  </si>
  <si>
    <t xml:space="preserve">Documentar y divulgar experiencias exitosas de  participación en territorio </t>
  </si>
  <si>
    <t>1 Boletín con las experiencias identificadas</t>
  </si>
  <si>
    <t>Boletín con las experiencias identificadas publicado en página web de la Entidad</t>
  </si>
  <si>
    <t>Documentar y divulgar  una metodología innovadora utilizada  en la estrategia de educación ambiental de la Entidad.</t>
  </si>
  <si>
    <t>1 Documento con metodología</t>
  </si>
  <si>
    <t>Documento con metodologia implementada y divulgada en la página web de la Entidad</t>
  </si>
  <si>
    <t>Documentos elaborados y divulgados/ Documentos programados*100</t>
  </si>
  <si>
    <t>Actualizar y divulgar el repositorio interno de conceptos jurídicos de la Entidad.</t>
  </si>
  <si>
    <t>Pieza gráfica con socialización del repositorio de conceptos jurídicos</t>
  </si>
  <si>
    <t xml:space="preserve">Socializar experiencias de comunicación pública desarrolladas por la Entidad </t>
  </si>
  <si>
    <t>2 Informativos "Mutisia" socializados</t>
  </si>
  <si>
    <t>Informativo "Mutisia"-Noticias JBJCM
socializado por medio de los canales de la Entidad.</t>
  </si>
  <si>
    <t>Informativos socializados/Informativos programados *100</t>
  </si>
  <si>
    <t>Secretaria General-Comunicaciones</t>
  </si>
  <si>
    <t>Apoyar la divulgación y apropiación de la herramienta tecnológica (Gestor financiero)</t>
  </si>
  <si>
    <t>3 Acta y/o  listado de asistencia y/o grabaciones de los espacios de socialización</t>
  </si>
  <si>
    <t>Acta y/o  listado de asistencia y/o grabaciones de los espacios de socialización.</t>
  </si>
  <si>
    <t>Socialización realizada/Socialización programada*100</t>
  </si>
  <si>
    <t>Elaborar y divulgar información sobre del Programa de Transparencia y Ética Pública orientada a fortalecer el conocimiento de sus componentes y  responsabilidades</t>
  </si>
  <si>
    <t xml:space="preserve">1 Pieza gráfica sobre el PTEP elaborada y divulgada </t>
  </si>
  <si>
    <t>Pieza gráfica elaborada y divulgada</t>
  </si>
  <si>
    <t>Diseñar y socializar un documento que describa el proceso de elaboración y seguimiento  del  esquema de líneas de defensa y la construcción del mapa de aseguramiento, con el fin de fortalecer la articulación de roles y responsabilidades en la gestión institucional.</t>
  </si>
  <si>
    <t>Oficina Asesora de Planeación
Oficina de Control Interno</t>
  </si>
  <si>
    <t>Documento elaborado/Documento programado*100</t>
  </si>
  <si>
    <t>1.1. Gestión de Riesgos para la Integridad Pública</t>
  </si>
  <si>
    <t>1.2. Gestón de Riesgos de LA/FT/PADAM</t>
  </si>
  <si>
    <t>1.3. Canales de Denuncia</t>
  </si>
  <si>
    <t>1.4. Debida Diligenicia</t>
  </si>
  <si>
    <t>2.1 Redes Internas</t>
  </si>
  <si>
    <t>2.2 Redes Externas</t>
  </si>
  <si>
    <t>2 Divulgaciones por medio de pieza gráfica</t>
  </si>
  <si>
    <t>4 Divulgaciones (sensibilización y/o pieza gráfica)</t>
  </si>
  <si>
    <t>Jornadas de sensibilización realizadas/Jornadas de sensibilización programadas*100</t>
  </si>
  <si>
    <t>Mesas de trabajo realizadas/Mesas de trabajo programadas*100</t>
  </si>
  <si>
    <t>Informes publicados/Informes programados*100</t>
  </si>
  <si>
    <t>Documentos elaborados/Documentos programados*100</t>
  </si>
  <si>
    <t xml:space="preserve">Piezas gráficas elaboradas y divulgadas/Piezas gráficas programadas*100 </t>
  </si>
  <si>
    <t xml:space="preserve">
 3.1 Acceso a la Información Pública y Transparencia</t>
  </si>
  <si>
    <t>3.2 Integridad Pública y Cultura de la Legalidad</t>
  </si>
  <si>
    <t>3.3 Diálogo, Corresponsabilidad y Participación Incidente</t>
  </si>
  <si>
    <t>4.2 Gestión del Conocimiento e Innovación</t>
  </si>
  <si>
    <t>4.1 Apropiación Social del PTEP</t>
  </si>
  <si>
    <t>Documento con información de esquema de líneas de defensa y mapa de aseguramiento</t>
  </si>
  <si>
    <t>1 Guia con información de esquema de líneas de defensa y mapa de aseguramiento</t>
  </si>
  <si>
    <t>Pieza audiovisual elaborada y divulgada/ Pieza audiovisual programada*100</t>
  </si>
  <si>
    <t>Pieza gráfica elaborada y divulgada/ Pieza gráfica programada*100</t>
  </si>
  <si>
    <t>Informes elaborados y enviados/Informes programados*100</t>
  </si>
  <si>
    <t>Mesa de trabajo realizada /Mesa de trabajo programada *100</t>
  </si>
  <si>
    <t>Sensibilización realizada/Sensibilización programada*100</t>
  </si>
  <si>
    <t>Pieza gráfica elaborada/Pieza grafica programada*100</t>
  </si>
  <si>
    <t>Piezas gráficas elaboradas y divulgadas/ Piezas gráficas programadas*100</t>
  </si>
  <si>
    <t>Boletines elaborados y publicados/Boletines programados*100</t>
  </si>
  <si>
    <t>Desarrollar una consulta con los grupos de valor para identificar oportunidades de mejora relacionadas con el acceso a los trámites y servicios institucionales.</t>
  </si>
  <si>
    <t>Formulario aplicado e informe de resultados de la consulta realizada</t>
  </si>
  <si>
    <t>1 Consulta con los grupos de valor</t>
  </si>
  <si>
    <t>Consultas realizadas/Consultas programada*100</t>
  </si>
  <si>
    <t xml:space="preserve">Componente 2:  Redes y Articulación </t>
  </si>
  <si>
    <t>Componente 3: Modelo de Estado Abierto</t>
  </si>
  <si>
    <t>Componente 4: Iniciativas Adicionales</t>
  </si>
  <si>
    <t>Fecha 
Final</t>
  </si>
  <si>
    <t>Cuatrimestre 2</t>
  </si>
  <si>
    <t>Meta o Producto</t>
  </si>
  <si>
    <r>
      <t xml:space="preserve">Responsable Proceso
</t>
    </r>
    <r>
      <rPr>
        <b/>
        <u/>
        <sz val="10"/>
        <color theme="1"/>
        <rFont val="Century Gothic"/>
        <family val="2"/>
      </rPr>
      <t>Líder</t>
    </r>
  </si>
  <si>
    <t>Tipo de Recurso</t>
  </si>
  <si>
    <t>Valor Recurso</t>
  </si>
  <si>
    <t>Realizar seguimiento mensual al cumplimiento de los lineamientos establecidos en la Resolución 1519 de 2020, Anexo 2, mediante la aplicación de la Matriz de Índice de Transparencia y Acceso a la Información (ITA).</t>
  </si>
  <si>
    <t>pieza gráfica con divulgación del enlace donde se encuentran las publicaciones de la entidad</t>
  </si>
  <si>
    <t>4 Seguimientos al cumplimiento de los lineamientos establecidos en la Resolución 1519 de 2020, Anexo 2.</t>
  </si>
  <si>
    <t>Matriz excel (ITA) con el seguimiento mensual realizado.</t>
  </si>
  <si>
    <t>Seguimientos realizados/Seguimientos programados*100</t>
  </si>
  <si>
    <t>Prog</t>
  </si>
  <si>
    <t>Eject</t>
  </si>
  <si>
    <t>%Ejec</t>
  </si>
  <si>
    <t>2do Cuatrimestre</t>
  </si>
  <si>
    <t>3er Cuatrimestre</t>
  </si>
  <si>
    <t>TOTAL</t>
  </si>
  <si>
    <t>% II Cuatrimestre</t>
  </si>
  <si>
    <t>% III Cuatrimestre</t>
  </si>
  <si>
    <t>TOTAL %</t>
  </si>
  <si>
    <t>PORCENTAJE DE EJECUCIÓN</t>
  </si>
  <si>
    <t>SEGUIMIENTO OAP MAYO</t>
  </si>
  <si>
    <t>SEGUIMIENTO OAP JUNIO</t>
  </si>
  <si>
    <t>SEGUIMIENTO OAP JULIO</t>
  </si>
  <si>
    <t>SEGUIMIENTO OAP AGOSTO</t>
  </si>
  <si>
    <t>SEGUIMIENTO OAP SEPTIEMBRE</t>
  </si>
  <si>
    <t>SEGUIMIENTO OAP OCTUBRE</t>
  </si>
  <si>
    <t>SEGUIMIENTO OAP NOVIEMBRE</t>
  </si>
  <si>
    <t>SEGUIMIENTO OAP DICIEMBRE</t>
  </si>
  <si>
    <t>SEGUIMIENTO OCI II CUATRIMESTRE 2026</t>
  </si>
  <si>
    <t>SEGUIMIENTO OCI III CUATRIMESTRE 2026</t>
  </si>
  <si>
    <t>Objetivo</t>
  </si>
  <si>
    <t>Formular y monitorear  el conjunto de acciones o iniciativas que se desarrolla la entidad</t>
  </si>
  <si>
    <t>para promover la transparencia, la ética, la integridad y la lucha contra la corrupción</t>
  </si>
  <si>
    <t>ACTIVIDADES</t>
  </si>
  <si>
    <t>PRODUCTOS</t>
  </si>
  <si>
    <t>Participación total actividades y productos</t>
  </si>
  <si>
    <t>Ejecución total actividades y productos</t>
  </si>
  <si>
    <t>Componente</t>
  </si>
  <si>
    <t xml:space="preserve">Total a realizar </t>
  </si>
  <si>
    <t>Total cumplidas 100%</t>
  </si>
  <si>
    <t>% cumplidas 100%</t>
  </si>
  <si>
    <t>I cuatrimestre</t>
  </si>
  <si>
    <t>II cuatrimestre</t>
  </si>
  <si>
    <t>III cuatrimestre</t>
  </si>
  <si>
    <t>Total productos</t>
  </si>
  <si>
    <t>% avance I cuatri.</t>
  </si>
  <si>
    <t>% avance II cuatri.</t>
  </si>
  <si>
    <t>% avance III cuatri.</t>
  </si>
  <si>
    <t>Total % avance 2025</t>
  </si>
  <si>
    <t>Eje</t>
  </si>
  <si>
    <t>CONTROL DE CAMBIOS</t>
  </si>
  <si>
    <t>Número de versión</t>
  </si>
  <si>
    <t xml:space="preserve">Fecha </t>
  </si>
  <si>
    <t>Descripción de cambios</t>
  </si>
  <si>
    <t>CONSOLIDADO POR: OFICINA ASESORA DE PLANEACIÓN</t>
  </si>
  <si>
    <t>PLAN ANUAL DE EJECUCIÓN, MONITOREO Y SEGUIMIENTO - PAEMS 2026</t>
  </si>
  <si>
    <t>1er Cuatrimestre</t>
  </si>
  <si>
    <t>SEGUIMIENTO OAP ENERO</t>
  </si>
  <si>
    <t>SEGUIMIENTO OAP FEBRERO</t>
  </si>
  <si>
    <t>SEGUIMIENTO OAP MARZO</t>
  </si>
  <si>
    <t>SEGUIMIENTO OAP ABRIL</t>
  </si>
  <si>
    <t>SEGUIMIENTO OCI I CUATRIMESTRE 2026</t>
  </si>
  <si>
    <t>% I Cuatrimestre</t>
  </si>
  <si>
    <t>TOTAL 
PROGRAMADO</t>
  </si>
  <si>
    <t>TOTAL 
EJECUTADO</t>
  </si>
  <si>
    <t xml:space="preserve">
PLAN ANUAL DE EJECUCIÓN, MONITOREO Y SEGUIMIENTO - PAEMS 2026</t>
  </si>
  <si>
    <t>1. Gestión integral de riesgos'!A1</t>
  </si>
  <si>
    <t>2. Redes y Articulación '!A1</t>
  </si>
  <si>
    <t>3. Modelo de Estado Abierto.'!A1</t>
  </si>
  <si>
    <t>4. Iniciativas Adicionales'!A1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</si>
</sst>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9" x14ac:knownFonts="1"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u/>
      <sz val="10"/>
      <color theme="1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sz val="10"/>
      <name val="Arial"/>
      <family val="2"/>
    </font>
    <font>
      <sz val="8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entury Gothic"/>
      <family val="2"/>
    </font>
    <font>
      <b/>
      <sz val="26"/>
      <color theme="1"/>
      <name val="Century Gothic"/>
      <family val="2"/>
    </font>
    <font>
      <sz val="10"/>
      <color theme="1"/>
      <name val="Century Gothic"/>
      <family val="2"/>
    </font>
    <font>
      <sz val="10"/>
      <color rgb="FF000000"/>
      <name val="Century Gothic"/>
      <family val="2"/>
    </font>
    <font>
      <sz val="11"/>
      <color rgb="FF000000"/>
      <name val="Century Gothic"/>
      <family val="2"/>
    </font>
    <font>
      <b/>
      <sz val="10"/>
      <color rgb="FF000000"/>
      <name val="Century Gothic"/>
      <family val="2"/>
    </font>
    <font>
      <b/>
      <sz val="11"/>
      <color theme="1"/>
      <name val="Century Gothic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 tint="0.24994659260841701"/>
      <name val="Calibri Light"/>
      <family val="2"/>
      <scheme val="major"/>
    </font>
    <font>
      <b/>
      <sz val="14"/>
      <color theme="1"/>
      <name val="Calibri"/>
      <family val="2"/>
      <scheme val="minor"/>
    </font>
    <font>
      <b/>
      <sz val="14"/>
      <color theme="1"/>
      <name val="Century Gothic"/>
      <family val="2"/>
    </font>
    <font>
      <sz val="11"/>
      <color rgb="FF000000"/>
      <name val="Arial"/>
      <family val="2"/>
    </font>
    <font>
      <b/>
      <sz val="22"/>
      <color rgb="FF000000"/>
      <name val="Arial"/>
      <family val="2"/>
    </font>
    <font>
      <b/>
      <sz val="11"/>
      <color rgb="FF000000"/>
      <name val="Arial"/>
      <family val="2"/>
    </font>
    <font>
      <sz val="16"/>
      <name val="Arial"/>
      <family val="2"/>
    </font>
    <font>
      <b/>
      <sz val="14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lightUp">
        <fgColor theme="7"/>
        <bgColor theme="9" tint="0.59996337778862885"/>
      </patternFill>
    </fill>
    <fill>
      <patternFill patternType="lightUp">
        <fgColor theme="7"/>
        <bgColor theme="7" tint="0.59996337778862885"/>
      </patternFill>
    </fill>
    <fill>
      <patternFill patternType="lightGray">
        <bgColor rgb="FFCC99FF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BFBFBF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0" tint="-0.249977111117893"/>
        <bgColor indexed="64"/>
      </patternFill>
    </fill>
  </fills>
  <borders count="1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 style="medium">
        <color indexed="64"/>
      </left>
      <right style="thick">
        <color theme="0"/>
      </right>
      <top/>
      <bottom style="thick">
        <color theme="0"/>
      </bottom>
      <diagonal/>
    </border>
    <border>
      <left style="medium">
        <color indexed="64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medium">
        <color indexed="64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medium">
        <color indexed="64"/>
      </right>
      <top style="thick">
        <color theme="0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theme="0"/>
      </right>
      <top style="medium">
        <color indexed="64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medium">
        <color indexed="64"/>
      </top>
      <bottom style="thick">
        <color theme="0"/>
      </bottom>
      <diagonal/>
    </border>
    <border>
      <left style="thick">
        <color theme="0"/>
      </left>
      <right style="medium">
        <color indexed="64"/>
      </right>
      <top style="medium">
        <color indexed="64"/>
      </top>
      <bottom style="thick">
        <color theme="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theme="0"/>
      </left>
      <right/>
      <top style="thick">
        <color theme="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theme="0"/>
      </right>
      <top style="thick">
        <color theme="0"/>
      </top>
      <bottom/>
      <diagonal/>
    </border>
    <border>
      <left style="medium">
        <color indexed="64"/>
      </left>
      <right style="thick">
        <color theme="0"/>
      </right>
      <top style="medium">
        <color indexed="64"/>
      </top>
      <bottom style="medium">
        <color indexed="64"/>
      </bottom>
      <diagonal/>
    </border>
    <border>
      <left style="thick">
        <color theme="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ck">
        <color theme="0"/>
      </left>
      <right/>
      <top style="medium">
        <color indexed="64"/>
      </top>
      <bottom style="thick">
        <color theme="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thick">
        <color theme="0"/>
      </right>
      <top style="medium">
        <color indexed="64"/>
      </top>
      <bottom style="thick">
        <color theme="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ck">
        <color theme="0"/>
      </left>
      <right style="medium">
        <color indexed="64"/>
      </right>
      <top style="thick">
        <color theme="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 style="medium">
        <color indexed="64"/>
      </right>
      <top/>
      <bottom style="medium">
        <color indexed="64"/>
      </bottom>
      <diagonal/>
    </border>
    <border>
      <left style="thick">
        <color theme="0"/>
      </left>
      <right/>
      <top/>
      <bottom style="medium">
        <color indexed="64"/>
      </bottom>
      <diagonal/>
    </border>
    <border>
      <left style="thick">
        <color theme="0"/>
      </left>
      <right style="medium">
        <color indexed="64"/>
      </right>
      <top/>
      <bottom/>
      <diagonal/>
    </border>
    <border>
      <left/>
      <right style="thick">
        <color theme="0"/>
      </right>
      <top/>
      <bottom style="thick">
        <color theme="0"/>
      </bottom>
      <diagonal/>
    </border>
    <border>
      <left style="medium">
        <color indexed="64"/>
      </left>
      <right style="thick">
        <color theme="0"/>
      </right>
      <top style="thick">
        <color theme="0"/>
      </top>
      <bottom style="medium">
        <color indexed="64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medium">
        <color indexed="64"/>
      </bottom>
      <diagonal/>
    </border>
    <border>
      <left/>
      <right style="thick">
        <color theme="0"/>
      </right>
      <top style="medium">
        <color indexed="64"/>
      </top>
      <bottom style="medium">
        <color indexed="64"/>
      </bottom>
      <diagonal/>
    </border>
    <border>
      <left style="thick">
        <color theme="0"/>
      </left>
      <right/>
      <top style="medium">
        <color indexed="64"/>
      </top>
      <bottom style="medium">
        <color indexed="64"/>
      </bottom>
      <diagonal/>
    </border>
    <border>
      <left style="thick">
        <color theme="0"/>
      </left>
      <right style="medium">
        <color indexed="64"/>
      </right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5" fillId="0" borderId="0"/>
    <xf numFmtId="0" fontId="7" fillId="0" borderId="0"/>
    <xf numFmtId="0" fontId="5" fillId="0" borderId="0"/>
    <xf numFmtId="0" fontId="8" fillId="0" borderId="0" applyNumberFormat="0" applyFill="0" applyBorder="0" applyAlignment="0" applyProtection="0"/>
    <xf numFmtId="9" fontId="16" fillId="0" borderId="0" applyFont="0" applyFill="0" applyBorder="0" applyAlignment="0" applyProtection="0"/>
    <xf numFmtId="0" fontId="18" fillId="3" borderId="69" applyNumberFormat="0" applyFont="0" applyAlignment="0">
      <alignment horizontal="center"/>
    </xf>
    <xf numFmtId="0" fontId="18" fillId="4" borderId="69" applyNumberFormat="0" applyFont="0" applyAlignment="0">
      <alignment horizontal="center"/>
    </xf>
    <xf numFmtId="0" fontId="8" fillId="0" borderId="0" applyNumberFormat="0" applyFill="0" applyBorder="0" applyAlignment="0" applyProtection="0"/>
  </cellStyleXfs>
  <cellXfs count="399">
    <xf numFmtId="0" fontId="0" fillId="0" borderId="0" xfId="0"/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1" fillId="0" borderId="0" xfId="0" applyFont="1" applyAlignment="1">
      <alignment vertical="center"/>
    </xf>
    <xf numFmtId="0" fontId="11" fillId="0" borderId="0" xfId="0" applyFont="1"/>
    <xf numFmtId="0" fontId="11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9" fillId="0" borderId="0" xfId="0" applyFont="1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4" fontId="4" fillId="0" borderId="14" xfId="0" applyNumberFormat="1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4" fillId="0" borderId="20" xfId="0" applyFont="1" applyBorder="1" applyAlignment="1">
      <alignment vertical="center" wrapText="1"/>
    </xf>
    <xf numFmtId="14" fontId="4" fillId="0" borderId="20" xfId="0" applyNumberFormat="1" applyFont="1" applyBorder="1" applyAlignment="1">
      <alignment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14" fontId="4" fillId="0" borderId="11" xfId="0" applyNumberFormat="1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4" fillId="0" borderId="20" xfId="0" applyFont="1" applyBorder="1" applyAlignment="1">
      <alignment horizontal="left" vertical="center" wrapText="1"/>
    </xf>
    <xf numFmtId="14" fontId="4" fillId="0" borderId="20" xfId="0" applyNumberFormat="1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4" fontId="4" fillId="0" borderId="1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2" fillId="0" borderId="5" xfId="0" applyFont="1" applyBorder="1" applyAlignment="1">
      <alignment horizontal="center" vertical="center" wrapText="1"/>
    </xf>
    <xf numFmtId="14" fontId="12" fillId="0" borderId="5" xfId="0" applyNumberFormat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13" fillId="0" borderId="11" xfId="0" applyFont="1" applyBorder="1" applyAlignment="1">
      <alignment horizontal="center" vertical="center" wrapText="1"/>
    </xf>
    <xf numFmtId="0" fontId="4" fillId="0" borderId="13" xfId="0" applyFont="1" applyBorder="1" applyAlignment="1">
      <alignment vertical="center" wrapText="1"/>
    </xf>
    <xf numFmtId="14" fontId="12" fillId="0" borderId="11" xfId="0" applyNumberFormat="1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14" fontId="4" fillId="0" borderId="5" xfId="0" applyNumberFormat="1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top" wrapText="1"/>
    </xf>
    <xf numFmtId="0" fontId="12" fillId="0" borderId="20" xfId="0" applyFont="1" applyBorder="1" applyAlignment="1">
      <alignment horizontal="center" vertical="center" wrapText="1"/>
    </xf>
    <xf numFmtId="0" fontId="12" fillId="0" borderId="20" xfId="0" applyFont="1" applyBorder="1" applyAlignment="1">
      <alignment vertical="center" wrapText="1"/>
    </xf>
    <xf numFmtId="14" fontId="12" fillId="0" borderId="20" xfId="0" applyNumberFormat="1" applyFont="1" applyBorder="1" applyAlignment="1">
      <alignment horizontal="center" vertical="center" wrapText="1"/>
    </xf>
    <xf numFmtId="0" fontId="12" fillId="0" borderId="11" xfId="0" applyFont="1" applyBorder="1" applyAlignment="1">
      <alignment vertical="center" wrapText="1"/>
    </xf>
    <xf numFmtId="0" fontId="12" fillId="0" borderId="1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4" fontId="4" fillId="0" borderId="22" xfId="0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14" fontId="4" fillId="0" borderId="13" xfId="0" applyNumberFormat="1" applyFont="1" applyBorder="1" applyAlignment="1">
      <alignment vertical="center" wrapText="1"/>
    </xf>
    <xf numFmtId="0" fontId="4" fillId="0" borderId="38" xfId="0" applyFont="1" applyBorder="1" applyAlignment="1">
      <alignment horizontal="center" vertical="center"/>
    </xf>
    <xf numFmtId="0" fontId="4" fillId="0" borderId="38" xfId="0" applyFont="1" applyBorder="1" applyAlignment="1">
      <alignment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14" fontId="4" fillId="0" borderId="38" xfId="0" applyNumberFormat="1" applyFont="1" applyBorder="1" applyAlignment="1">
      <alignment vertical="center" wrapText="1"/>
    </xf>
    <xf numFmtId="0" fontId="4" fillId="0" borderId="39" xfId="0" applyFont="1" applyBorder="1" applyAlignment="1">
      <alignment horizontal="justify" vertical="center" wrapText="1"/>
    </xf>
    <xf numFmtId="14" fontId="4" fillId="0" borderId="39" xfId="0" applyNumberFormat="1" applyFont="1" applyBorder="1" applyAlignment="1">
      <alignment horizontal="center" vertical="center" wrapText="1"/>
    </xf>
    <xf numFmtId="0" fontId="11" fillId="0" borderId="9" xfId="0" applyFont="1" applyBorder="1"/>
    <xf numFmtId="0" fontId="4" fillId="0" borderId="41" xfId="0" applyFont="1" applyBorder="1" applyAlignment="1">
      <alignment horizontal="justify" vertical="center" wrapText="1"/>
    </xf>
    <xf numFmtId="0" fontId="4" fillId="0" borderId="41" xfId="0" applyFont="1" applyBorder="1" applyAlignment="1">
      <alignment horizontal="center" vertical="center" wrapText="1"/>
    </xf>
    <xf numFmtId="14" fontId="4" fillId="0" borderId="41" xfId="0" applyNumberFormat="1" applyFont="1" applyBorder="1" applyAlignment="1">
      <alignment horizontal="center" vertical="center" wrapText="1"/>
    </xf>
    <xf numFmtId="0" fontId="4" fillId="0" borderId="44" xfId="0" applyFont="1" applyBorder="1" applyAlignment="1">
      <alignment vertical="center" wrapText="1"/>
    </xf>
    <xf numFmtId="0" fontId="4" fillId="0" borderId="44" xfId="0" applyFont="1" applyBorder="1" applyAlignment="1">
      <alignment horizontal="center" vertical="center" wrapText="1"/>
    </xf>
    <xf numFmtId="14" fontId="4" fillId="0" borderId="44" xfId="0" applyNumberFormat="1" applyFont="1" applyBorder="1" applyAlignment="1">
      <alignment vertical="center" wrapText="1"/>
    </xf>
    <xf numFmtId="0" fontId="4" fillId="0" borderId="46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justify" vertical="center" wrapText="1"/>
    </xf>
    <xf numFmtId="0" fontId="3" fillId="0" borderId="37" xfId="0" applyFont="1" applyBorder="1" applyAlignment="1">
      <alignment horizontal="center" vertical="center" wrapText="1"/>
    </xf>
    <xf numFmtId="0" fontId="9" fillId="0" borderId="39" xfId="0" applyFont="1" applyBorder="1"/>
    <xf numFmtId="0" fontId="11" fillId="0" borderId="38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/>
    </xf>
    <xf numFmtId="14" fontId="12" fillId="0" borderId="13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left" vertical="center" wrapText="1"/>
    </xf>
    <xf numFmtId="0" fontId="4" fillId="0" borderId="46" xfId="0" applyFont="1" applyBorder="1" applyAlignment="1">
      <alignment horizontal="center" vertical="center" wrapText="1"/>
    </xf>
    <xf numFmtId="14" fontId="4" fillId="0" borderId="46" xfId="0" applyNumberFormat="1" applyFont="1" applyBorder="1" applyAlignment="1">
      <alignment horizontal="center" vertical="center" wrapText="1"/>
    </xf>
    <xf numFmtId="0" fontId="4" fillId="0" borderId="56" xfId="0" applyFont="1" applyBorder="1" applyAlignment="1">
      <alignment horizontal="center" vertical="center" wrapText="1"/>
    </xf>
    <xf numFmtId="0" fontId="4" fillId="0" borderId="57" xfId="0" applyFont="1" applyBorder="1" applyAlignment="1">
      <alignment horizontal="center" vertical="center" wrapText="1"/>
    </xf>
    <xf numFmtId="0" fontId="4" fillId="0" borderId="58" xfId="0" applyFont="1" applyBorder="1" applyAlignment="1">
      <alignment horizontal="center" vertical="center" wrapText="1"/>
    </xf>
    <xf numFmtId="0" fontId="4" fillId="0" borderId="59" xfId="0" applyFont="1" applyBorder="1" applyAlignment="1">
      <alignment vertical="center" wrapText="1"/>
    </xf>
    <xf numFmtId="0" fontId="4" fillId="0" borderId="59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/>
    </xf>
    <xf numFmtId="0" fontId="12" fillId="0" borderId="38" xfId="0" applyFont="1" applyBorder="1" applyAlignment="1">
      <alignment horizontal="center" vertical="center"/>
    </xf>
    <xf numFmtId="0" fontId="3" fillId="0" borderId="60" xfId="0" applyFont="1" applyBorder="1" applyAlignment="1">
      <alignment horizontal="center" vertical="center" wrapText="1"/>
    </xf>
    <xf numFmtId="0" fontId="12" fillId="0" borderId="61" xfId="0" applyFont="1" applyBorder="1" applyAlignment="1">
      <alignment horizontal="center" vertical="center"/>
    </xf>
    <xf numFmtId="0" fontId="4" fillId="0" borderId="62" xfId="0" applyFont="1" applyBorder="1" applyAlignment="1">
      <alignment vertical="center" wrapText="1"/>
    </xf>
    <xf numFmtId="14" fontId="4" fillId="0" borderId="19" xfId="0" applyNumberFormat="1" applyFont="1" applyBorder="1" applyAlignment="1">
      <alignment horizontal="center" vertical="center" wrapText="1"/>
    </xf>
    <xf numFmtId="0" fontId="4" fillId="0" borderId="46" xfId="0" applyFont="1" applyBorder="1" applyAlignment="1">
      <alignment vertical="center" wrapText="1"/>
    </xf>
    <xf numFmtId="0" fontId="4" fillId="0" borderId="64" xfId="0" applyFont="1" applyBorder="1" applyAlignment="1">
      <alignment horizontal="center" vertical="center" wrapText="1"/>
    </xf>
    <xf numFmtId="14" fontId="4" fillId="0" borderId="59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9" fillId="0" borderId="44" xfId="0" applyFont="1" applyBorder="1"/>
    <xf numFmtId="14" fontId="4" fillId="0" borderId="44" xfId="0" applyNumberFormat="1" applyFont="1" applyBorder="1" applyAlignment="1">
      <alignment horizontal="center" vertical="center" wrapText="1"/>
    </xf>
    <xf numFmtId="0" fontId="9" fillId="0" borderId="47" xfId="0" applyFont="1" applyBorder="1" applyAlignment="1">
      <alignment horizontal="center" vertical="center"/>
    </xf>
    <xf numFmtId="0" fontId="11" fillId="0" borderId="44" xfId="0" applyFont="1" applyBorder="1" applyAlignment="1">
      <alignment horizontal="center" vertical="center"/>
    </xf>
    <xf numFmtId="0" fontId="9" fillId="0" borderId="44" xfId="0" applyFont="1" applyBorder="1" applyAlignment="1">
      <alignment horizontal="center" vertical="center" wrapText="1"/>
    </xf>
    <xf numFmtId="9" fontId="0" fillId="5" borderId="69" xfId="5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0" fillId="4" borderId="72" xfId="7" applyFont="1" applyBorder="1" applyAlignment="1">
      <alignment horizontal="center" vertical="center"/>
    </xf>
    <xf numFmtId="9" fontId="0" fillId="5" borderId="77" xfId="5" applyFont="1" applyFill="1" applyBorder="1" applyAlignment="1">
      <alignment horizontal="center" vertical="center"/>
    </xf>
    <xf numFmtId="0" fontId="0" fillId="3" borderId="78" xfId="6" applyFont="1" applyBorder="1" applyAlignment="1">
      <alignment horizontal="center" vertical="center"/>
    </xf>
    <xf numFmtId="0" fontId="0" fillId="3" borderId="79" xfId="6" applyFont="1" applyBorder="1" applyAlignment="1">
      <alignment horizontal="center" vertical="center"/>
    </xf>
    <xf numFmtId="0" fontId="0" fillId="4" borderId="69" xfId="7" applyFont="1" applyAlignment="1">
      <alignment horizontal="center" vertical="center"/>
    </xf>
    <xf numFmtId="9" fontId="0" fillId="5" borderId="80" xfId="5" applyFont="1" applyFill="1" applyBorder="1" applyAlignment="1">
      <alignment horizontal="center" vertical="center"/>
    </xf>
    <xf numFmtId="9" fontId="0" fillId="5" borderId="81" xfId="5" applyFont="1" applyFill="1" applyBorder="1" applyAlignment="1">
      <alignment horizontal="center" vertical="center"/>
    </xf>
    <xf numFmtId="0" fontId="4" fillId="0" borderId="40" xfId="0" applyFont="1" applyBorder="1" applyAlignment="1">
      <alignment horizontal="center" vertical="center" wrapText="1"/>
    </xf>
    <xf numFmtId="0" fontId="4" fillId="0" borderId="82" xfId="0" applyFont="1" applyBorder="1" applyAlignment="1">
      <alignment horizontal="center" vertical="center" wrapText="1"/>
    </xf>
    <xf numFmtId="0" fontId="4" fillId="0" borderId="71" xfId="0" applyFont="1" applyBorder="1" applyAlignment="1">
      <alignment horizontal="center" vertical="center" wrapText="1"/>
    </xf>
    <xf numFmtId="0" fontId="4" fillId="0" borderId="75" xfId="0" applyFont="1" applyBorder="1" applyAlignment="1">
      <alignment horizontal="center" vertical="center" wrapText="1"/>
    </xf>
    <xf numFmtId="0" fontId="0" fillId="3" borderId="83" xfId="6" applyFont="1" applyBorder="1" applyAlignment="1">
      <alignment horizontal="center" vertical="center"/>
    </xf>
    <xf numFmtId="0" fontId="0" fillId="4" borderId="84" xfId="7" applyFont="1" applyBorder="1" applyAlignment="1">
      <alignment horizontal="center" vertical="center"/>
    </xf>
    <xf numFmtId="9" fontId="0" fillId="5" borderId="85" xfId="5" applyFont="1" applyFill="1" applyBorder="1" applyAlignment="1">
      <alignment horizontal="center" vertical="center"/>
    </xf>
    <xf numFmtId="0" fontId="17" fillId="0" borderId="67" xfId="0" applyFont="1" applyBorder="1" applyAlignment="1" applyProtection="1">
      <alignment horizontal="center" vertical="center" wrapText="1" readingOrder="1"/>
      <protection locked="0"/>
    </xf>
    <xf numFmtId="0" fontId="17" fillId="0" borderId="86" xfId="0" applyFont="1" applyBorder="1" applyAlignment="1" applyProtection="1">
      <alignment horizontal="center" vertical="center" wrapText="1" readingOrder="1"/>
      <protection locked="0"/>
    </xf>
    <xf numFmtId="9" fontId="17" fillId="0" borderId="87" xfId="5" applyFont="1" applyFill="1" applyBorder="1" applyAlignment="1" applyProtection="1">
      <alignment horizontal="center" vertical="center" wrapText="1" readingOrder="1"/>
      <protection locked="0"/>
    </xf>
    <xf numFmtId="9" fontId="17" fillId="0" borderId="88" xfId="5" applyFont="1" applyFill="1" applyBorder="1" applyAlignment="1" applyProtection="1">
      <alignment horizontal="center" vertical="center" wrapText="1" readingOrder="1"/>
      <protection locked="0"/>
    </xf>
    <xf numFmtId="0" fontId="17" fillId="0" borderId="97" xfId="0" applyFont="1" applyBorder="1" applyAlignment="1" applyProtection="1">
      <alignment horizontal="center" vertical="center" wrapText="1" readingOrder="1"/>
      <protection locked="0"/>
    </xf>
    <xf numFmtId="0" fontId="17" fillId="0" borderId="39" xfId="0" applyFont="1" applyBorder="1" applyAlignment="1" applyProtection="1">
      <alignment horizontal="center" vertical="center" wrapText="1" readingOrder="1"/>
      <protection locked="0"/>
    </xf>
    <xf numFmtId="9" fontId="0" fillId="5" borderId="83" xfId="5" applyFont="1" applyFill="1" applyBorder="1" applyAlignment="1">
      <alignment horizontal="center" vertical="center"/>
    </xf>
    <xf numFmtId="9" fontId="0" fillId="5" borderId="84" xfId="5" applyFont="1" applyFill="1" applyBorder="1" applyAlignment="1">
      <alignment horizontal="center" vertical="center"/>
    </xf>
    <xf numFmtId="9" fontId="0" fillId="5" borderId="79" xfId="5" applyFont="1" applyFill="1" applyBorder="1" applyAlignment="1">
      <alignment horizontal="center" vertical="center"/>
    </xf>
    <xf numFmtId="0" fontId="0" fillId="3" borderId="101" xfId="6" applyFont="1" applyBorder="1" applyAlignment="1">
      <alignment horizontal="center" vertical="center"/>
    </xf>
    <xf numFmtId="0" fontId="0" fillId="4" borderId="104" xfId="7" applyFont="1" applyBorder="1" applyAlignment="1">
      <alignment horizontal="center" vertical="center"/>
    </xf>
    <xf numFmtId="9" fontId="0" fillId="5" borderId="101" xfId="5" applyFont="1" applyFill="1" applyBorder="1" applyAlignment="1">
      <alignment horizontal="center" vertical="center"/>
    </xf>
    <xf numFmtId="9" fontId="0" fillId="5" borderId="104" xfId="5" applyFont="1" applyFill="1" applyBorder="1" applyAlignment="1">
      <alignment horizontal="center" vertical="center"/>
    </xf>
    <xf numFmtId="0" fontId="19" fillId="3" borderId="102" xfId="6" applyFont="1" applyBorder="1" applyAlignment="1">
      <alignment horizontal="center" vertical="center"/>
    </xf>
    <xf numFmtId="0" fontId="19" fillId="4" borderId="103" xfId="7" applyFont="1" applyBorder="1" applyAlignment="1">
      <alignment horizontal="center" vertical="center"/>
    </xf>
    <xf numFmtId="0" fontId="20" fillId="0" borderId="95" xfId="0" applyFont="1" applyBorder="1"/>
    <xf numFmtId="0" fontId="20" fillId="0" borderId="0" xfId="0" applyFont="1"/>
    <xf numFmtId="9" fontId="19" fillId="5" borderId="102" xfId="5" applyFont="1" applyFill="1" applyBorder="1" applyAlignment="1">
      <alignment horizontal="center" vertical="center"/>
    </xf>
    <xf numFmtId="9" fontId="19" fillId="5" borderId="103" xfId="5" applyFont="1" applyFill="1" applyBorder="1" applyAlignment="1">
      <alignment horizontal="center" vertical="center"/>
    </xf>
    <xf numFmtId="0" fontId="20" fillId="0" borderId="35" xfId="0" applyFont="1" applyBorder="1" applyAlignment="1">
      <alignment horizontal="center"/>
    </xf>
    <xf numFmtId="0" fontId="17" fillId="0" borderId="82" xfId="0" applyFont="1" applyBorder="1" applyAlignment="1" applyProtection="1">
      <alignment horizontal="center" vertical="center" wrapText="1" readingOrder="1"/>
      <protection locked="0"/>
    </xf>
    <xf numFmtId="9" fontId="0" fillId="5" borderId="105" xfId="5" applyFont="1" applyFill="1" applyBorder="1" applyAlignment="1">
      <alignment horizontal="center" vertical="center"/>
    </xf>
    <xf numFmtId="9" fontId="0" fillId="5" borderId="98" xfId="5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1" fillId="0" borderId="73" xfId="0" applyFont="1" applyBorder="1" applyAlignment="1">
      <alignment horizontal="center"/>
    </xf>
    <xf numFmtId="0" fontId="11" fillId="0" borderId="43" xfId="0" applyFont="1" applyBorder="1" applyAlignment="1">
      <alignment horizontal="center"/>
    </xf>
    <xf numFmtId="0" fontId="11" fillId="0" borderId="43" xfId="0" applyFont="1" applyBorder="1" applyAlignment="1">
      <alignment vertical="center"/>
    </xf>
    <xf numFmtId="0" fontId="11" fillId="0" borderId="43" xfId="0" applyFont="1" applyBorder="1"/>
    <xf numFmtId="0" fontId="11" fillId="0" borderId="74" xfId="0" applyFont="1" applyBorder="1" applyAlignment="1">
      <alignment horizontal="center"/>
    </xf>
    <xf numFmtId="0" fontId="11" fillId="0" borderId="44" xfId="0" applyFont="1" applyBorder="1" applyAlignment="1">
      <alignment horizontal="center"/>
    </xf>
    <xf numFmtId="0" fontId="11" fillId="0" borderId="45" xfId="0" applyFont="1" applyBorder="1"/>
    <xf numFmtId="0" fontId="11" fillId="0" borderId="106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107" xfId="0" applyFont="1" applyBorder="1" applyAlignment="1">
      <alignment horizontal="center"/>
    </xf>
    <xf numFmtId="0" fontId="21" fillId="0" borderId="0" xfId="0" applyFont="1"/>
    <xf numFmtId="0" fontId="24" fillId="0" borderId="93" xfId="0" applyFont="1" applyBorder="1" applyAlignment="1">
      <alignment horizontal="center" vertical="center" wrapText="1"/>
    </xf>
    <xf numFmtId="0" fontId="24" fillId="0" borderId="95" xfId="0" applyFont="1" applyBorder="1" applyAlignment="1">
      <alignment horizontal="center" vertical="center" wrapText="1"/>
    </xf>
    <xf numFmtId="0" fontId="23" fillId="7" borderId="44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 wrapText="1"/>
    </xf>
    <xf numFmtId="0" fontId="26" fillId="0" borderId="1" xfId="0" applyFont="1" applyBorder="1" applyAlignment="1">
      <alignment horizontal="center" vertical="center" wrapText="1"/>
    </xf>
    <xf numFmtId="9" fontId="26" fillId="0" borderId="1" xfId="5" applyFont="1" applyBorder="1" applyAlignment="1">
      <alignment horizontal="center" vertical="center" wrapText="1"/>
    </xf>
    <xf numFmtId="9" fontId="26" fillId="0" borderId="1" xfId="5" applyFont="1" applyFill="1" applyBorder="1" applyAlignment="1">
      <alignment horizontal="center" vertical="center" wrapText="1"/>
    </xf>
    <xf numFmtId="9" fontId="26" fillId="6" borderId="1" xfId="5" applyFont="1" applyFill="1" applyBorder="1" applyAlignment="1">
      <alignment horizontal="center" vertical="center" wrapText="1"/>
    </xf>
    <xf numFmtId="0" fontId="21" fillId="0" borderId="89" xfId="0" applyFont="1" applyBorder="1"/>
    <xf numFmtId="0" fontId="21" fillId="0" borderId="90" xfId="0" applyFont="1" applyBorder="1"/>
    <xf numFmtId="0" fontId="23" fillId="7" borderId="89" xfId="0" applyFont="1" applyFill="1" applyBorder="1" applyAlignment="1">
      <alignment vertical="center"/>
    </xf>
    <xf numFmtId="0" fontId="23" fillId="7" borderId="0" xfId="0" applyFont="1" applyFill="1" applyAlignment="1">
      <alignment vertical="center"/>
    </xf>
    <xf numFmtId="0" fontId="26" fillId="0" borderId="5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9" fontId="19" fillId="0" borderId="0" xfId="5" applyFont="1" applyFill="1" applyBorder="1" applyAlignment="1">
      <alignment horizontal="center" vertical="center"/>
    </xf>
    <xf numFmtId="9" fontId="0" fillId="5" borderId="76" xfId="5" applyFont="1" applyFill="1" applyBorder="1" applyAlignment="1">
      <alignment horizontal="center" vertical="center"/>
    </xf>
    <xf numFmtId="9" fontId="0" fillId="5" borderId="111" xfId="5" applyFont="1" applyFill="1" applyBorder="1" applyAlignment="1">
      <alignment horizontal="center" vertical="center"/>
    </xf>
    <xf numFmtId="0" fontId="0" fillId="4" borderId="85" xfId="7" applyFont="1" applyBorder="1" applyAlignment="1">
      <alignment horizontal="center" vertical="center"/>
    </xf>
    <xf numFmtId="0" fontId="0" fillId="4" borderId="80" xfId="7" applyFont="1" applyBorder="1" applyAlignment="1">
      <alignment horizontal="center" vertical="center"/>
    </xf>
    <xf numFmtId="0" fontId="0" fillId="4" borderId="113" xfId="7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4" xfId="0" applyFont="1" applyBorder="1" applyAlignment="1">
      <alignment horizontal="center" vertical="center"/>
    </xf>
    <xf numFmtId="0" fontId="20" fillId="0" borderId="35" xfId="0" applyFont="1" applyBorder="1" applyAlignment="1">
      <alignment horizontal="center" vertical="center"/>
    </xf>
    <xf numFmtId="0" fontId="26" fillId="0" borderId="73" xfId="0" applyFont="1" applyBorder="1" applyAlignment="1">
      <alignment horizontal="center" vertical="center" wrapText="1"/>
    </xf>
    <xf numFmtId="0" fontId="11" fillId="0" borderId="70" xfId="0" applyFont="1" applyBorder="1" applyAlignment="1">
      <alignment horizontal="center"/>
    </xf>
    <xf numFmtId="0" fontId="11" fillId="0" borderId="41" xfId="0" applyFont="1" applyBorder="1" applyAlignment="1">
      <alignment horizontal="center"/>
    </xf>
    <xf numFmtId="0" fontId="11" fillId="0" borderId="42" xfId="0" applyFont="1" applyBorder="1" applyAlignment="1">
      <alignment horizontal="center"/>
    </xf>
    <xf numFmtId="0" fontId="11" fillId="0" borderId="46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47" xfId="0" applyFont="1" applyBorder="1" applyAlignment="1">
      <alignment horizontal="center"/>
    </xf>
    <xf numFmtId="0" fontId="0" fillId="3" borderId="116" xfId="6" applyFont="1" applyBorder="1" applyAlignment="1">
      <alignment horizontal="center" vertical="center"/>
    </xf>
    <xf numFmtId="0" fontId="0" fillId="4" borderId="117" xfId="7" applyFont="1" applyBorder="1" applyAlignment="1">
      <alignment horizontal="center" vertical="center"/>
    </xf>
    <xf numFmtId="9" fontId="0" fillId="5" borderId="118" xfId="5" applyFont="1" applyFill="1" applyBorder="1" applyAlignment="1">
      <alignment horizontal="center" vertical="center"/>
    </xf>
    <xf numFmtId="9" fontId="0" fillId="5" borderId="119" xfId="5" applyFont="1" applyFill="1" applyBorder="1" applyAlignment="1">
      <alignment horizontal="center" vertical="center"/>
    </xf>
    <xf numFmtId="0" fontId="0" fillId="4" borderId="120" xfId="7" applyFont="1" applyBorder="1" applyAlignment="1">
      <alignment horizontal="center" vertical="center"/>
    </xf>
    <xf numFmtId="9" fontId="0" fillId="5" borderId="121" xfId="5" applyFont="1" applyFill="1" applyBorder="1" applyAlignment="1">
      <alignment horizontal="center" vertical="center"/>
    </xf>
    <xf numFmtId="9" fontId="0" fillId="5" borderId="116" xfId="5" applyFont="1" applyFill="1" applyBorder="1" applyAlignment="1">
      <alignment horizontal="center" vertical="center"/>
    </xf>
    <xf numFmtId="9" fontId="0" fillId="5" borderId="117" xfId="5" applyFont="1" applyFill="1" applyBorder="1" applyAlignment="1">
      <alignment horizontal="center" vertical="center"/>
    </xf>
    <xf numFmtId="0" fontId="11" fillId="0" borderId="107" xfId="0" applyFont="1" applyBorder="1"/>
    <xf numFmtId="0" fontId="11" fillId="0" borderId="11" xfId="0" applyFont="1" applyBorder="1" applyAlignment="1">
      <alignment horizontal="center"/>
    </xf>
    <xf numFmtId="0" fontId="0" fillId="3" borderId="122" xfId="6" applyFont="1" applyBorder="1" applyAlignment="1">
      <alignment horizontal="center" vertical="center"/>
    </xf>
    <xf numFmtId="0" fontId="0" fillId="4" borderId="123" xfId="7" applyFont="1" applyBorder="1" applyAlignment="1">
      <alignment horizontal="center" vertical="center"/>
    </xf>
    <xf numFmtId="0" fontId="0" fillId="4" borderId="81" xfId="7" applyFont="1" applyBorder="1" applyAlignment="1">
      <alignment horizontal="center" vertical="center"/>
    </xf>
    <xf numFmtId="9" fontId="0" fillId="5" borderId="124" xfId="5" applyFont="1" applyFill="1" applyBorder="1" applyAlignment="1">
      <alignment horizontal="center" vertical="center"/>
    </xf>
    <xf numFmtId="9" fontId="0" fillId="5" borderId="122" xfId="5" applyFont="1" applyFill="1" applyBorder="1" applyAlignment="1">
      <alignment horizontal="center" vertical="center"/>
    </xf>
    <xf numFmtId="9" fontId="0" fillId="5" borderId="123" xfId="5" applyFont="1" applyFill="1" applyBorder="1" applyAlignment="1">
      <alignment horizontal="center" vertical="center"/>
    </xf>
    <xf numFmtId="9" fontId="0" fillId="5" borderId="125" xfId="5" applyFont="1" applyFill="1" applyBorder="1" applyAlignment="1">
      <alignment horizontal="center" vertical="center"/>
    </xf>
    <xf numFmtId="9" fontId="0" fillId="5" borderId="126" xfId="5" applyFont="1" applyFill="1" applyBorder="1" applyAlignment="1">
      <alignment horizontal="center" vertical="center"/>
    </xf>
    <xf numFmtId="0" fontId="0" fillId="4" borderId="126" xfId="7" applyFont="1" applyBorder="1" applyAlignment="1">
      <alignment horizontal="center" vertical="center"/>
    </xf>
    <xf numFmtId="9" fontId="0" fillId="5" borderId="78" xfId="5" applyFont="1" applyFill="1" applyBorder="1" applyAlignment="1">
      <alignment horizontal="center" vertical="center"/>
    </xf>
    <xf numFmtId="9" fontId="0" fillId="5" borderId="72" xfId="5" applyFont="1" applyFill="1" applyBorder="1" applyAlignment="1">
      <alignment horizontal="center" vertical="center"/>
    </xf>
    <xf numFmtId="0" fontId="11" fillId="0" borderId="45" xfId="0" applyFont="1" applyBorder="1" applyAlignment="1">
      <alignment horizontal="center"/>
    </xf>
    <xf numFmtId="0" fontId="0" fillId="3" borderId="102" xfId="6" applyFont="1" applyBorder="1" applyAlignment="1">
      <alignment horizontal="center" vertical="center"/>
    </xf>
    <xf numFmtId="0" fontId="0" fillId="4" borderId="127" xfId="7" applyFont="1" applyBorder="1" applyAlignment="1">
      <alignment horizontal="center" vertical="center"/>
    </xf>
    <xf numFmtId="9" fontId="0" fillId="5" borderId="103" xfId="5" applyFont="1" applyFill="1" applyBorder="1" applyAlignment="1">
      <alignment horizontal="center" vertical="center"/>
    </xf>
    <xf numFmtId="0" fontId="0" fillId="4" borderId="103" xfId="7" applyFont="1" applyBorder="1" applyAlignment="1">
      <alignment horizontal="center" vertical="center"/>
    </xf>
    <xf numFmtId="9" fontId="0" fillId="5" borderId="102" xfId="5" applyFont="1" applyFill="1" applyBorder="1" applyAlignment="1">
      <alignment horizontal="center" vertical="center"/>
    </xf>
    <xf numFmtId="9" fontId="0" fillId="5" borderId="127" xfId="5" applyFont="1" applyFill="1" applyBorder="1" applyAlignment="1">
      <alignment horizontal="center" vertical="center"/>
    </xf>
    <xf numFmtId="0" fontId="11" fillId="0" borderId="97" xfId="0" applyFont="1" applyBorder="1" applyAlignment="1">
      <alignment horizontal="center"/>
    </xf>
    <xf numFmtId="0" fontId="11" fillId="0" borderId="39" xfId="0" applyFont="1" applyBorder="1" applyAlignment="1">
      <alignment horizontal="center"/>
    </xf>
    <xf numFmtId="0" fontId="11" fillId="0" borderId="53" xfId="0" applyFont="1" applyBorder="1" applyAlignment="1">
      <alignment vertical="center"/>
    </xf>
    <xf numFmtId="0" fontId="11" fillId="0" borderId="53" xfId="0" applyFont="1" applyBorder="1"/>
    <xf numFmtId="0" fontId="11" fillId="0" borderId="53" xfId="0" applyFont="1" applyBorder="1" applyAlignment="1">
      <alignment horizontal="center"/>
    </xf>
    <xf numFmtId="0" fontId="21" fillId="0" borderId="89" xfId="0" applyFont="1" applyBorder="1" applyAlignment="1">
      <alignment horizontal="center"/>
    </xf>
    <xf numFmtId="0" fontId="26" fillId="0" borderId="46" xfId="0" applyFont="1" applyBorder="1" applyAlignment="1">
      <alignment horizontal="center" vertical="center" wrapText="1"/>
    </xf>
    <xf numFmtId="0" fontId="26" fillId="0" borderId="41" xfId="0" applyFont="1" applyBorder="1" applyAlignment="1">
      <alignment horizontal="center" vertical="center" wrapText="1"/>
    </xf>
    <xf numFmtId="9" fontId="26" fillId="0" borderId="41" xfId="5" applyFont="1" applyBorder="1" applyAlignment="1">
      <alignment horizontal="center" vertical="center" wrapText="1"/>
    </xf>
    <xf numFmtId="9" fontId="26" fillId="0" borderId="41" xfId="5" applyFont="1" applyFill="1" applyBorder="1" applyAlignment="1">
      <alignment horizontal="center" vertical="center" wrapText="1"/>
    </xf>
    <xf numFmtId="9" fontId="26" fillId="6" borderId="41" xfId="5" applyFont="1" applyFill="1" applyBorder="1" applyAlignment="1">
      <alignment horizontal="center" vertical="center" wrapText="1"/>
    </xf>
    <xf numFmtId="0" fontId="26" fillId="0" borderId="74" xfId="0" applyFont="1" applyBorder="1" applyAlignment="1">
      <alignment horizontal="center" vertical="center" wrapText="1"/>
    </xf>
    <xf numFmtId="0" fontId="26" fillId="0" borderId="44" xfId="0" applyFont="1" applyBorder="1" applyAlignment="1">
      <alignment horizontal="center" vertical="center" wrapText="1"/>
    </xf>
    <xf numFmtId="9" fontId="26" fillId="0" borderId="44" xfId="5" applyFont="1" applyBorder="1" applyAlignment="1">
      <alignment horizontal="center" vertical="center" wrapText="1"/>
    </xf>
    <xf numFmtId="9" fontId="26" fillId="0" borderId="44" xfId="5" applyFont="1" applyFill="1" applyBorder="1" applyAlignment="1">
      <alignment horizontal="center" vertical="center" wrapText="1"/>
    </xf>
    <xf numFmtId="9" fontId="26" fillId="6" borderId="44" xfId="5" applyFont="1" applyFill="1" applyBorder="1" applyAlignment="1">
      <alignment horizontal="center" vertical="center" wrapText="1"/>
    </xf>
    <xf numFmtId="0" fontId="27" fillId="9" borderId="97" xfId="0" applyFont="1" applyFill="1" applyBorder="1" applyAlignment="1">
      <alignment horizontal="center" wrapText="1"/>
    </xf>
    <xf numFmtId="0" fontId="27" fillId="9" borderId="39" xfId="0" applyFont="1" applyFill="1" applyBorder="1" applyAlignment="1">
      <alignment horizontal="center" wrapText="1"/>
    </xf>
    <xf numFmtId="9" fontId="28" fillId="9" borderId="39" xfId="5" applyFont="1" applyFill="1" applyBorder="1" applyAlignment="1">
      <alignment horizontal="center" vertical="center" wrapText="1"/>
    </xf>
    <xf numFmtId="0" fontId="23" fillId="7" borderId="47" xfId="0" applyFont="1" applyFill="1" applyBorder="1" applyAlignment="1">
      <alignment horizontal="center" vertical="center" wrapText="1"/>
    </xf>
    <xf numFmtId="0" fontId="26" fillId="0" borderId="47" xfId="0" applyFont="1" applyBorder="1" applyAlignment="1">
      <alignment horizontal="center" vertical="center" wrapText="1"/>
    </xf>
    <xf numFmtId="0" fontId="27" fillId="9" borderId="38" xfId="0" applyFont="1" applyFill="1" applyBorder="1" applyAlignment="1">
      <alignment horizontal="center" wrapText="1"/>
    </xf>
    <xf numFmtId="0" fontId="26" fillId="0" borderId="70" xfId="0" applyFont="1" applyBorder="1" applyAlignment="1">
      <alignment horizontal="center" vertical="center" wrapText="1"/>
    </xf>
    <xf numFmtId="9" fontId="26" fillId="0" borderId="42" xfId="5" applyFont="1" applyBorder="1" applyAlignment="1">
      <alignment horizontal="center" vertical="center" wrapText="1"/>
    </xf>
    <xf numFmtId="9" fontId="26" fillId="0" borderId="43" xfId="5" applyFont="1" applyBorder="1" applyAlignment="1">
      <alignment horizontal="center" vertical="center" wrapText="1"/>
    </xf>
    <xf numFmtId="9" fontId="26" fillId="0" borderId="45" xfId="5" applyFont="1" applyBorder="1" applyAlignment="1">
      <alignment horizontal="center" vertical="center" wrapText="1"/>
    </xf>
    <xf numFmtId="9" fontId="27" fillId="9" borderId="53" xfId="0" applyNumberFormat="1" applyFont="1" applyFill="1" applyBorder="1" applyAlignment="1">
      <alignment horizontal="center" wrapText="1"/>
    </xf>
    <xf numFmtId="9" fontId="26" fillId="0" borderId="71" xfId="5" applyFont="1" applyBorder="1" applyAlignment="1">
      <alignment horizontal="center" vertical="center" wrapText="1"/>
    </xf>
    <xf numFmtId="9" fontId="26" fillId="0" borderId="9" xfId="5" applyFont="1" applyBorder="1" applyAlignment="1">
      <alignment horizontal="center" vertical="center" wrapText="1"/>
    </xf>
    <xf numFmtId="9" fontId="26" fillId="0" borderId="75" xfId="5" applyFont="1" applyBorder="1" applyAlignment="1">
      <alignment horizontal="center" vertical="center" wrapText="1"/>
    </xf>
    <xf numFmtId="9" fontId="28" fillId="9" borderId="82" xfId="5" applyFont="1" applyFill="1" applyBorder="1" applyAlignment="1">
      <alignment horizontal="center" vertical="center" wrapText="1"/>
    </xf>
    <xf numFmtId="164" fontId="26" fillId="0" borderId="129" xfId="0" applyNumberFormat="1" applyFont="1" applyBorder="1" applyAlignment="1">
      <alignment horizontal="center" vertical="center" wrapText="1"/>
    </xf>
    <xf numFmtId="164" fontId="26" fillId="0" borderId="66" xfId="0" applyNumberFormat="1" applyFont="1" applyBorder="1" applyAlignment="1">
      <alignment horizontal="center" vertical="center" wrapText="1"/>
    </xf>
    <xf numFmtId="164" fontId="26" fillId="0" borderId="130" xfId="0" applyNumberFormat="1" applyFont="1" applyBorder="1" applyAlignment="1">
      <alignment horizontal="center" vertical="center" wrapText="1"/>
    </xf>
    <xf numFmtId="10" fontId="28" fillId="9" borderId="100" xfId="5" applyNumberFormat="1" applyFont="1" applyFill="1" applyBorder="1" applyAlignment="1">
      <alignment horizontal="center" vertical="center" wrapText="1"/>
    </xf>
    <xf numFmtId="164" fontId="26" fillId="0" borderId="50" xfId="0" applyNumberFormat="1" applyFont="1" applyBorder="1" applyAlignment="1">
      <alignment horizontal="center" vertical="center" wrapText="1"/>
    </xf>
    <xf numFmtId="164" fontId="26" fillId="0" borderId="51" xfId="0" applyNumberFormat="1" applyFont="1" applyBorder="1" applyAlignment="1">
      <alignment horizontal="center" vertical="center" wrapText="1"/>
    </xf>
    <xf numFmtId="164" fontId="26" fillId="0" borderId="52" xfId="0" applyNumberFormat="1" applyFont="1" applyBorder="1" applyAlignment="1">
      <alignment horizontal="center" vertical="center" wrapText="1"/>
    </xf>
    <xf numFmtId="9" fontId="28" fillId="9" borderId="35" xfId="5" applyFont="1" applyFill="1" applyBorder="1" applyAlignment="1">
      <alignment horizontal="center" vertical="center" wrapText="1"/>
    </xf>
    <xf numFmtId="9" fontId="17" fillId="0" borderId="41" xfId="5" applyFont="1" applyFill="1" applyBorder="1" applyAlignment="1" applyProtection="1">
      <alignment horizontal="center" vertical="center" wrapText="1" readingOrder="1"/>
      <protection locked="0"/>
    </xf>
    <xf numFmtId="9" fontId="17" fillId="0" borderId="1" xfId="5" applyFont="1" applyFill="1" applyBorder="1" applyAlignment="1" applyProtection="1">
      <alignment horizontal="center" vertical="center" wrapText="1" readingOrder="1"/>
      <protection locked="0"/>
    </xf>
    <xf numFmtId="9" fontId="17" fillId="0" borderId="44" xfId="5" applyFont="1" applyFill="1" applyBorder="1" applyAlignment="1" applyProtection="1">
      <alignment horizontal="center" vertical="center" wrapText="1" readingOrder="1"/>
      <protection locked="0"/>
    </xf>
    <xf numFmtId="9" fontId="17" fillId="6" borderId="42" xfId="5" applyFont="1" applyFill="1" applyBorder="1" applyAlignment="1" applyProtection="1">
      <alignment horizontal="center" vertical="center" wrapText="1" readingOrder="1"/>
      <protection locked="0"/>
    </xf>
    <xf numFmtId="9" fontId="17" fillId="6" borderId="43" xfId="5" applyFont="1" applyFill="1" applyBorder="1" applyAlignment="1" applyProtection="1">
      <alignment horizontal="center" vertical="center" wrapText="1" readingOrder="1"/>
      <protection locked="0"/>
    </xf>
    <xf numFmtId="9" fontId="17" fillId="6" borderId="45" xfId="5" applyFont="1" applyFill="1" applyBorder="1" applyAlignment="1" applyProtection="1">
      <alignment horizontal="center" vertical="center" wrapText="1" readingOrder="1"/>
      <protection locked="0"/>
    </xf>
    <xf numFmtId="9" fontId="17" fillId="0" borderId="70" xfId="5" applyFont="1" applyFill="1" applyBorder="1" applyAlignment="1" applyProtection="1">
      <alignment horizontal="center" vertical="center" wrapText="1" readingOrder="1"/>
      <protection locked="0"/>
    </xf>
    <xf numFmtId="9" fontId="17" fillId="0" borderId="73" xfId="5" applyFont="1" applyFill="1" applyBorder="1" applyAlignment="1" applyProtection="1">
      <alignment horizontal="center" vertical="center" wrapText="1" readingOrder="1"/>
      <protection locked="0"/>
    </xf>
    <xf numFmtId="9" fontId="17" fillId="0" borderId="74" xfId="5" applyFont="1" applyFill="1" applyBorder="1" applyAlignment="1" applyProtection="1">
      <alignment horizontal="center" vertical="center" wrapText="1" readingOrder="1"/>
      <protection locked="0"/>
    </xf>
    <xf numFmtId="0" fontId="17" fillId="0" borderId="70" xfId="0" applyFont="1" applyBorder="1" applyAlignment="1" applyProtection="1">
      <alignment horizontal="center" vertical="center" wrapText="1"/>
      <protection locked="0"/>
    </xf>
    <xf numFmtId="0" fontId="17" fillId="0" borderId="41" xfId="0" applyFont="1" applyBorder="1" applyAlignment="1" applyProtection="1">
      <alignment horizontal="center" vertical="center" wrapText="1"/>
      <protection locked="0"/>
    </xf>
    <xf numFmtId="0" fontId="17" fillId="0" borderId="42" xfId="0" applyFont="1" applyBorder="1" applyAlignment="1" applyProtection="1">
      <alignment horizontal="center" vertical="center" wrapText="1"/>
      <protection locked="0"/>
    </xf>
    <xf numFmtId="0" fontId="17" fillId="0" borderId="74" xfId="0" applyFont="1" applyBorder="1" applyAlignment="1" applyProtection="1">
      <alignment horizontal="center" vertical="center" wrapText="1"/>
      <protection locked="0"/>
    </xf>
    <xf numFmtId="0" fontId="17" fillId="0" borderId="44" xfId="0" applyFont="1" applyBorder="1" applyAlignment="1" applyProtection="1">
      <alignment horizontal="center" vertical="center" wrapText="1"/>
      <protection locked="0"/>
    </xf>
    <xf numFmtId="0" fontId="17" fillId="0" borderId="45" xfId="0" applyFont="1" applyBorder="1" applyAlignment="1" applyProtection="1">
      <alignment horizontal="center" vertical="center" wrapText="1"/>
      <protection locked="0"/>
    </xf>
    <xf numFmtId="0" fontId="1" fillId="2" borderId="36" xfId="0" applyFont="1" applyFill="1" applyBorder="1" applyAlignment="1">
      <alignment horizontal="center" vertical="center"/>
    </xf>
    <xf numFmtId="0" fontId="1" fillId="2" borderId="48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0" fillId="0" borderId="25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center" wrapText="1"/>
    </xf>
    <xf numFmtId="0" fontId="3" fillId="0" borderId="52" xfId="0" applyFont="1" applyBorder="1" applyAlignment="1">
      <alignment horizontal="center" vertical="center" wrapText="1"/>
    </xf>
    <xf numFmtId="0" fontId="15" fillId="2" borderId="21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vertical="center"/>
    </xf>
    <xf numFmtId="0" fontId="9" fillId="2" borderId="23" xfId="0" applyFont="1" applyFill="1" applyBorder="1" applyAlignment="1">
      <alignment vertical="center"/>
    </xf>
    <xf numFmtId="0" fontId="9" fillId="2" borderId="34" xfId="0" applyFont="1" applyFill="1" applyBorder="1" applyAlignment="1">
      <alignment vertical="center"/>
    </xf>
    <xf numFmtId="0" fontId="3" fillId="2" borderId="28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6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2" borderId="36" xfId="0" applyFont="1" applyFill="1" applyBorder="1" applyAlignment="1">
      <alignment horizontal="center" vertical="center" wrapText="1"/>
    </xf>
    <xf numFmtId="0" fontId="1" fillId="2" borderId="3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center" vertical="center" wrapText="1"/>
    </xf>
    <xf numFmtId="0" fontId="17" fillId="0" borderId="93" xfId="0" applyFont="1" applyBorder="1" applyAlignment="1" applyProtection="1">
      <alignment horizontal="center" vertical="center" wrapText="1"/>
      <protection locked="0"/>
    </xf>
    <xf numFmtId="0" fontId="17" fillId="0" borderId="89" xfId="0" applyFont="1" applyBorder="1" applyAlignment="1" applyProtection="1">
      <alignment horizontal="center" vertical="center" wrapText="1"/>
      <protection locked="0"/>
    </xf>
    <xf numFmtId="0" fontId="17" fillId="0" borderId="112" xfId="0" applyFont="1" applyBorder="1" applyAlignment="1" applyProtection="1">
      <alignment horizontal="center" vertical="center" wrapText="1"/>
      <protection locked="0"/>
    </xf>
    <xf numFmtId="9" fontId="17" fillId="0" borderId="93" xfId="5" applyFont="1" applyFill="1" applyBorder="1" applyAlignment="1" applyProtection="1">
      <alignment horizontal="center" vertical="center" wrapText="1" readingOrder="1"/>
      <protection locked="0"/>
    </xf>
    <xf numFmtId="9" fontId="17" fillId="0" borderId="95" xfId="5" applyFont="1" applyFill="1" applyBorder="1" applyAlignment="1" applyProtection="1">
      <alignment horizontal="center" vertical="center" wrapText="1" readingOrder="1"/>
      <protection locked="0"/>
    </xf>
    <xf numFmtId="9" fontId="17" fillId="0" borderId="94" xfId="5" applyFont="1" applyFill="1" applyBorder="1" applyAlignment="1" applyProtection="1">
      <alignment horizontal="center" vertical="center" wrapText="1" readingOrder="1"/>
      <protection locked="0"/>
    </xf>
    <xf numFmtId="9" fontId="17" fillId="0" borderId="91" xfId="5" applyFont="1" applyFill="1" applyBorder="1" applyAlignment="1" applyProtection="1">
      <alignment horizontal="center" vertical="center" wrapText="1" readingOrder="1"/>
      <protection locked="0"/>
    </xf>
    <xf numFmtId="9" fontId="17" fillId="0" borderId="96" xfId="5" applyFont="1" applyFill="1" applyBorder="1" applyAlignment="1" applyProtection="1">
      <alignment horizontal="center" vertical="center" wrapText="1" readingOrder="1"/>
      <protection locked="0"/>
    </xf>
    <xf numFmtId="9" fontId="17" fillId="0" borderId="92" xfId="5" applyFont="1" applyFill="1" applyBorder="1" applyAlignment="1" applyProtection="1">
      <alignment horizontal="center" vertical="center" wrapText="1" readingOrder="1"/>
      <protection locked="0"/>
    </xf>
    <xf numFmtId="0" fontId="23" fillId="7" borderId="89" xfId="0" applyFont="1" applyFill="1" applyBorder="1" applyAlignment="1">
      <alignment horizontal="center" vertical="center"/>
    </xf>
    <xf numFmtId="0" fontId="23" fillId="7" borderId="0" xfId="0" applyFont="1" applyFill="1" applyAlignment="1">
      <alignment horizontal="center" vertical="center"/>
    </xf>
    <xf numFmtId="0" fontId="23" fillId="7" borderId="90" xfId="0" applyFont="1" applyFill="1" applyBorder="1" applyAlignment="1">
      <alignment horizontal="center" vertical="center"/>
    </xf>
    <xf numFmtId="0" fontId="21" fillId="0" borderId="0" xfId="0" applyFont="1" applyAlignment="1">
      <alignment horizontal="center"/>
    </xf>
    <xf numFmtId="0" fontId="21" fillId="0" borderId="90" xfId="0" applyFont="1" applyBorder="1" applyAlignment="1">
      <alignment horizontal="center"/>
    </xf>
    <xf numFmtId="0" fontId="21" fillId="0" borderId="0" xfId="0" applyFont="1"/>
    <xf numFmtId="0" fontId="23" fillId="7" borderId="91" xfId="0" applyFont="1" applyFill="1" applyBorder="1" applyAlignment="1">
      <alignment horizontal="center" vertical="center"/>
    </xf>
    <xf numFmtId="0" fontId="23" fillId="7" borderId="96" xfId="0" applyFont="1" applyFill="1" applyBorder="1" applyAlignment="1">
      <alignment horizontal="center" vertical="center"/>
    </xf>
    <xf numFmtId="0" fontId="23" fillId="7" borderId="92" xfId="0" applyFont="1" applyFill="1" applyBorder="1" applyAlignment="1">
      <alignment horizontal="center" vertical="center"/>
    </xf>
    <xf numFmtId="0" fontId="21" fillId="0" borderId="89" xfId="0" applyFont="1" applyBorder="1" applyAlignment="1">
      <alignment vertical="center" wrapText="1"/>
    </xf>
    <xf numFmtId="0" fontId="21" fillId="0" borderId="0" xfId="0" applyFont="1" applyAlignment="1">
      <alignment vertical="center" wrapText="1"/>
    </xf>
    <xf numFmtId="0" fontId="23" fillId="7" borderId="128" xfId="0" applyFont="1" applyFill="1" applyBorder="1" applyAlignment="1">
      <alignment horizontal="center" vertical="center" wrapText="1"/>
    </xf>
    <xf numFmtId="0" fontId="23" fillId="7" borderId="87" xfId="0" applyFont="1" applyFill="1" applyBorder="1" applyAlignment="1">
      <alignment horizontal="center" vertical="center" wrapText="1"/>
    </xf>
    <xf numFmtId="0" fontId="25" fillId="8" borderId="99" xfId="0" applyFont="1" applyFill="1" applyBorder="1" applyAlignment="1">
      <alignment horizontal="center" vertical="center" wrapText="1"/>
    </xf>
    <xf numFmtId="0" fontId="25" fillId="8" borderId="40" xfId="0" applyFont="1" applyFill="1" applyBorder="1" applyAlignment="1">
      <alignment horizontal="center" vertical="center" wrapText="1"/>
    </xf>
    <xf numFmtId="0" fontId="25" fillId="8" borderId="100" xfId="0" applyFont="1" applyFill="1" applyBorder="1" applyAlignment="1">
      <alignment horizontal="center" vertical="center" wrapText="1"/>
    </xf>
    <xf numFmtId="0" fontId="23" fillId="7" borderId="36" xfId="0" applyFont="1" applyFill="1" applyBorder="1" applyAlignment="1">
      <alignment horizontal="center" vertical="center" wrapText="1"/>
    </xf>
    <xf numFmtId="0" fontId="23" fillId="7" borderId="48" xfId="0" applyFont="1" applyFill="1" applyBorder="1" applyAlignment="1">
      <alignment horizontal="center" vertical="center" wrapText="1"/>
    </xf>
    <xf numFmtId="0" fontId="23" fillId="7" borderId="37" xfId="0" applyFont="1" applyFill="1" applyBorder="1" applyAlignment="1">
      <alignment horizontal="center" vertical="center" wrapText="1"/>
    </xf>
    <xf numFmtId="0" fontId="23" fillId="7" borderId="94" xfId="0" applyFont="1" applyFill="1" applyBorder="1" applyAlignment="1">
      <alignment horizontal="center" vertical="center" wrapText="1"/>
    </xf>
    <xf numFmtId="0" fontId="23" fillId="7" borderId="90" xfId="0" applyFont="1" applyFill="1" applyBorder="1" applyAlignment="1">
      <alignment horizontal="center" vertical="center" wrapText="1"/>
    </xf>
    <xf numFmtId="0" fontId="23" fillId="7" borderId="92" xfId="0" applyFont="1" applyFill="1" applyBorder="1" applyAlignment="1">
      <alignment horizontal="center" vertical="center" wrapText="1"/>
    </xf>
    <xf numFmtId="0" fontId="23" fillId="7" borderId="71" xfId="0" applyFont="1" applyFill="1" applyBorder="1" applyAlignment="1">
      <alignment horizontal="center" vertical="center" wrapText="1"/>
    </xf>
    <xf numFmtId="0" fontId="23" fillId="7" borderId="46" xfId="0" applyFont="1" applyFill="1" applyBorder="1" applyAlignment="1">
      <alignment horizontal="center" vertical="center" wrapText="1"/>
    </xf>
    <xf numFmtId="0" fontId="23" fillId="7" borderId="57" xfId="0" applyFont="1" applyFill="1" applyBorder="1" applyAlignment="1">
      <alignment horizontal="center" vertical="center" wrapText="1"/>
    </xf>
    <xf numFmtId="0" fontId="23" fillId="7" borderId="86" xfId="0" applyFont="1" applyFill="1" applyBorder="1" applyAlignment="1">
      <alignment horizontal="center" vertical="center" wrapText="1"/>
    </xf>
    <xf numFmtId="0" fontId="23" fillId="7" borderId="109" xfId="0" applyFont="1" applyFill="1" applyBorder="1" applyAlignment="1">
      <alignment horizontal="center" vertical="center"/>
    </xf>
    <xf numFmtId="0" fontId="23" fillId="7" borderId="110" xfId="0" applyFont="1" applyFill="1" applyBorder="1" applyAlignment="1">
      <alignment horizontal="center" vertical="center"/>
    </xf>
    <xf numFmtId="0" fontId="23" fillId="7" borderId="63" xfId="0" applyFont="1" applyFill="1" applyBorder="1" applyAlignment="1">
      <alignment horizontal="center" vertical="center" wrapText="1"/>
    </xf>
    <xf numFmtId="0" fontId="23" fillId="7" borderId="67" xfId="0" applyFont="1" applyFill="1" applyBorder="1" applyAlignment="1">
      <alignment horizontal="center" vertical="center" wrapText="1"/>
    </xf>
    <xf numFmtId="0" fontId="23" fillId="7" borderId="108" xfId="0" applyFont="1" applyFill="1" applyBorder="1" applyAlignment="1">
      <alignment horizontal="center" vertical="center" wrapText="1"/>
    </xf>
    <xf numFmtId="0" fontId="23" fillId="7" borderId="88" xfId="0" applyFont="1" applyFill="1" applyBorder="1" applyAlignment="1">
      <alignment horizontal="center" vertical="center" wrapText="1"/>
    </xf>
    <xf numFmtId="0" fontId="23" fillId="7" borderId="56" xfId="0" applyFont="1" applyFill="1" applyBorder="1" applyAlignment="1">
      <alignment horizontal="center" vertical="center" wrapText="1"/>
    </xf>
    <xf numFmtId="0" fontId="22" fillId="0" borderId="99" xfId="0" applyFont="1" applyBorder="1" applyAlignment="1">
      <alignment horizontal="center" wrapText="1"/>
    </xf>
    <xf numFmtId="0" fontId="22" fillId="0" borderId="40" xfId="0" applyFont="1" applyBorder="1" applyAlignment="1">
      <alignment horizontal="center" wrapText="1"/>
    </xf>
    <xf numFmtId="0" fontId="22" fillId="0" borderId="100" xfId="0" applyFont="1" applyBorder="1" applyAlignment="1">
      <alignment horizontal="center" wrapText="1"/>
    </xf>
    <xf numFmtId="0" fontId="21" fillId="0" borderId="40" xfId="0" applyFont="1" applyBorder="1"/>
    <xf numFmtId="0" fontId="23" fillId="7" borderId="93" xfId="0" applyFont="1" applyFill="1" applyBorder="1" applyAlignment="1">
      <alignment horizontal="center"/>
    </xf>
    <xf numFmtId="0" fontId="23" fillId="7" borderId="95" xfId="0" applyFont="1" applyFill="1" applyBorder="1" applyAlignment="1">
      <alignment horizontal="center"/>
    </xf>
    <xf numFmtId="0" fontId="21" fillId="0" borderId="90" xfId="0" applyFont="1" applyBorder="1"/>
    <xf numFmtId="0" fontId="24" fillId="0" borderId="89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9" fontId="17" fillId="0" borderId="46" xfId="5" applyFont="1" applyFill="1" applyBorder="1" applyAlignment="1" applyProtection="1">
      <alignment horizontal="center" vertical="center" wrapText="1" readingOrder="1"/>
      <protection locked="0"/>
    </xf>
    <xf numFmtId="9" fontId="17" fillId="0" borderId="5" xfId="5" applyFont="1" applyFill="1" applyBorder="1" applyAlignment="1" applyProtection="1">
      <alignment horizontal="center" vertical="center" wrapText="1" readingOrder="1"/>
      <protection locked="0"/>
    </xf>
    <xf numFmtId="9" fontId="17" fillId="0" borderId="14" xfId="5" applyFont="1" applyFill="1" applyBorder="1" applyAlignment="1" applyProtection="1">
      <alignment horizontal="center" vertical="center" wrapText="1" readingOrder="1"/>
      <protection locked="0"/>
    </xf>
    <xf numFmtId="9" fontId="17" fillId="0" borderId="2" xfId="5" applyFont="1" applyFill="1" applyBorder="1" applyAlignment="1" applyProtection="1">
      <alignment horizontal="center" vertical="center" wrapText="1" readingOrder="1"/>
      <protection locked="0"/>
    </xf>
    <xf numFmtId="9" fontId="17" fillId="6" borderId="115" xfId="5" applyFont="1" applyFill="1" applyBorder="1" applyAlignment="1" applyProtection="1">
      <alignment horizontal="center" vertical="center" wrapText="1" readingOrder="1"/>
      <protection locked="0"/>
    </xf>
    <xf numFmtId="9" fontId="17" fillId="0" borderId="114" xfId="5" applyFont="1" applyFill="1" applyBorder="1" applyAlignment="1" applyProtection="1">
      <alignment horizontal="center" vertical="center" wrapText="1" readingOrder="1"/>
      <protection locked="0"/>
    </xf>
    <xf numFmtId="0" fontId="3" fillId="0" borderId="36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14" fillId="0" borderId="49" xfId="0" applyFont="1" applyBorder="1" applyAlignment="1">
      <alignment horizontal="center" vertical="center" wrapText="1"/>
    </xf>
    <xf numFmtId="0" fontId="14" fillId="0" borderId="48" xfId="0" applyFont="1" applyBorder="1" applyAlignment="1">
      <alignment horizontal="center" vertical="center" wrapText="1"/>
    </xf>
    <xf numFmtId="0" fontId="3" fillId="0" borderId="63" xfId="0" applyFont="1" applyBorder="1" applyAlignment="1">
      <alignment horizontal="center" vertical="center" wrapText="1"/>
    </xf>
    <xf numFmtId="0" fontId="3" fillId="0" borderId="65" xfId="0" applyFont="1" applyBorder="1" applyAlignment="1">
      <alignment horizontal="center" vertical="center" wrapText="1"/>
    </xf>
    <xf numFmtId="0" fontId="3" fillId="0" borderId="67" xfId="0" applyFont="1" applyBorder="1" applyAlignment="1">
      <alignment horizontal="center" vertical="center" wrapText="1"/>
    </xf>
    <xf numFmtId="0" fontId="1" fillId="2" borderId="37" xfId="0" applyFont="1" applyFill="1" applyBorder="1" applyAlignment="1">
      <alignment horizontal="center" vertical="center"/>
    </xf>
    <xf numFmtId="0" fontId="8" fillId="0" borderId="42" xfId="8" applyBorder="1" applyAlignment="1">
      <alignment vertical="center"/>
    </xf>
    <xf numFmtId="0" fontId="8" fillId="0" borderId="70" xfId="8" quotePrefix="1" applyBorder="1" applyAlignment="1">
      <alignment vertical="center"/>
    </xf>
    <xf numFmtId="0" fontId="8" fillId="0" borderId="43" xfId="8" applyBorder="1" applyAlignment="1">
      <alignment vertical="center"/>
    </xf>
    <xf numFmtId="0" fontId="8" fillId="0" borderId="73" xfId="8" quotePrefix="1" applyBorder="1" applyAlignment="1">
      <alignment vertical="center"/>
    </xf>
    <xf numFmtId="0" fontId="8" fillId="0" borderId="45" xfId="8" applyBorder="1" applyAlignment="1">
      <alignment vertical="center"/>
    </xf>
    <xf numFmtId="0" fontId="8" fillId="0" borderId="74" xfId="8" quotePrefix="1" applyBorder="1" applyAlignment="1">
      <alignment vertical="center"/>
    </xf>
  </cellXfs>
  <cellStyles count="9">
    <cellStyle name="Hipervínculo" xfId="8" builtinId="8"/>
    <cellStyle name="Hyperlink" xfId="4" xr:uid="{00000000-0005-0000-0000-000001000000}"/>
    <cellStyle name="Leyenda de la duración real" xfId="7" xr:uid="{A9704D1C-1B5F-4CFF-9D0A-11253338D43F}"/>
    <cellStyle name="Leyenda de la duración real (fuera del plan)" xfId="6" xr:uid="{7678B9BF-4E45-4880-B52E-DF980EE4B47B}"/>
    <cellStyle name="Normal" xfId="0" builtinId="0"/>
    <cellStyle name="Normal 2" xfId="1" xr:uid="{00000000-0005-0000-0000-000003000000}"/>
    <cellStyle name="Normal 3" xfId="2" xr:uid="{00000000-0005-0000-0000-000004000000}"/>
    <cellStyle name="Normal 3 2" xfId="3" xr:uid="{00000000-0005-0000-0000-000005000000}"/>
    <cellStyle name="Porcentaje" xfId="5" builtinId="5"/>
  </cellStyles>
  <dxfs count="0"/>
  <tableStyles count="0" defaultTableStyle="TableStyleMedium2" defaultPivotStyle="PivotStyleLight16"/>
  <colors>
    <mruColors>
      <color rgb="FF99FF99"/>
      <color rgb="FFFF99FF"/>
      <color rgb="FF305496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285750</xdr:colOff>
      <xdr:row>1</xdr:row>
      <xdr:rowOff>180975</xdr:rowOff>
    </xdr:from>
    <xdr:to>
      <xdr:col>13</xdr:col>
      <xdr:colOff>244504</xdr:colOff>
      <xdr:row>1</xdr:row>
      <xdr:rowOff>1285875</xdr:rowOff>
    </xdr:to>
    <xdr:pic>
      <xdr:nvPicPr>
        <xdr:cNvPr id="2" name="Imagen 1" descr="Resultado de imagen para logo jardín botánico bogota">
          <a:extLst>
            <a:ext uri="{FF2B5EF4-FFF2-40B4-BE49-F238E27FC236}">
              <a16:creationId xmlns:a16="http://schemas.microsoft.com/office/drawing/2014/main" id="{2BCF456E-F88D-4619-ABA6-E9912F999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14975" y="180975"/>
          <a:ext cx="4235479" cy="1104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2574018</xdr:colOff>
      <xdr:row>1</xdr:row>
      <xdr:rowOff>135466</xdr:rowOff>
    </xdr:from>
    <xdr:to>
      <xdr:col>8</xdr:col>
      <xdr:colOff>279580</xdr:colOff>
      <xdr:row>1</xdr:row>
      <xdr:rowOff>1240366</xdr:rowOff>
    </xdr:to>
    <xdr:pic>
      <xdr:nvPicPr>
        <xdr:cNvPr id="4" name="Imagen 3" descr="Resultado de imagen para logo jardín botánico bogota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5601" y="230716"/>
          <a:ext cx="4235479" cy="1104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2704344</xdr:colOff>
      <xdr:row>1</xdr:row>
      <xdr:rowOff>122182</xdr:rowOff>
    </xdr:from>
    <xdr:to>
      <xdr:col>8</xdr:col>
      <xdr:colOff>409906</xdr:colOff>
      <xdr:row>1</xdr:row>
      <xdr:rowOff>1227082</xdr:rowOff>
    </xdr:to>
    <xdr:pic>
      <xdr:nvPicPr>
        <xdr:cNvPr id="2" name="Imagen 1" descr="Resultado de imagen para logo jardín botánico bogota">
          <a:extLst>
            <a:ext uri="{FF2B5EF4-FFF2-40B4-BE49-F238E27FC236}">
              <a16:creationId xmlns:a16="http://schemas.microsoft.com/office/drawing/2014/main" id="{FC85C32D-D9D7-4D87-AAD8-8BEFBDDA3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8344" y="196265"/>
          <a:ext cx="4235479" cy="1104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2802769</xdr:colOff>
      <xdr:row>1</xdr:row>
      <xdr:rowOff>132767</xdr:rowOff>
    </xdr:from>
    <xdr:to>
      <xdr:col>8</xdr:col>
      <xdr:colOff>508331</xdr:colOff>
      <xdr:row>1</xdr:row>
      <xdr:rowOff>1237667</xdr:rowOff>
    </xdr:to>
    <xdr:pic>
      <xdr:nvPicPr>
        <xdr:cNvPr id="2" name="Imagen 1" descr="Resultado de imagen para logo jardín botánico bogota">
          <a:extLst>
            <a:ext uri="{FF2B5EF4-FFF2-40B4-BE49-F238E27FC236}">
              <a16:creationId xmlns:a16="http://schemas.microsoft.com/office/drawing/2014/main" id="{AFD6AB33-BC17-4EA2-A9C3-6653DED65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8519" y="217434"/>
          <a:ext cx="4235479" cy="1104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2728686</xdr:colOff>
      <xdr:row>1</xdr:row>
      <xdr:rowOff>133825</xdr:rowOff>
    </xdr:from>
    <xdr:to>
      <xdr:col>8</xdr:col>
      <xdr:colOff>434248</xdr:colOff>
      <xdr:row>1</xdr:row>
      <xdr:rowOff>1238725</xdr:rowOff>
    </xdr:to>
    <xdr:pic>
      <xdr:nvPicPr>
        <xdr:cNvPr id="2" name="Imagen 1" descr="Resultado de imagen para logo jardín botánico bogota">
          <a:extLst>
            <a:ext uri="{FF2B5EF4-FFF2-40B4-BE49-F238E27FC236}">
              <a16:creationId xmlns:a16="http://schemas.microsoft.com/office/drawing/2014/main" id="{8003D47E-16F2-4657-9095-FDAA6C9E8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3269" y="250242"/>
          <a:ext cx="4235479" cy="1104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des%20y%20Articulaci&#243;n%20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delo%20de%20Estado%20Abierto.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iciativas%20Adicional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des y Articulación 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elo de Estado Abierto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ativas Adicional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A24B8-1A1A-4108-8195-C99DD2A7042F}">
  <sheetPr>
    <tabColor rgb="FF305496"/>
  </sheetPr>
  <dimension ref="A1:T21"/>
  <sheetViews>
    <sheetView workbookViewId="0">
      <selection activeCell="J10" sqref="J10"/>
    </sheetView>
  </sheetViews>
  <sheetFormatPr baseColWidth="10" defaultColWidth="11.42578125" defaultRowHeight="15" x14ac:dyDescent="0.25"/>
  <cols>
    <col min="1" max="1" width="2.5703125" customWidth="1"/>
    <col min="2" max="2" width="28.140625" customWidth="1"/>
    <col min="3" max="3" width="28" customWidth="1"/>
    <col min="4" max="4" width="8.5703125" bestFit="1" customWidth="1"/>
    <col min="5" max="6" width="11.140625" bestFit="1" customWidth="1"/>
    <col min="7" max="14" width="7.5703125" customWidth="1"/>
    <col min="19" max="19" width="14.5703125" customWidth="1"/>
    <col min="20" max="20" width="14.85546875" customWidth="1"/>
  </cols>
  <sheetData>
    <row r="1" spans="1:20" ht="5.25" customHeight="1" thickBot="1" x14ac:dyDescent="0.3"/>
    <row r="2" spans="1:20" ht="129" customHeight="1" thickBot="1" x14ac:dyDescent="0.45">
      <c r="A2" s="180"/>
      <c r="B2" s="367" t="s">
        <v>256</v>
      </c>
      <c r="C2" s="368"/>
      <c r="D2" s="368"/>
      <c r="E2" s="368"/>
      <c r="F2" s="368"/>
      <c r="G2" s="368"/>
      <c r="H2" s="368"/>
      <c r="I2" s="368"/>
      <c r="J2" s="368"/>
      <c r="K2" s="368"/>
      <c r="L2" s="368"/>
      <c r="M2" s="368"/>
      <c r="N2" s="368"/>
      <c r="O2" s="368"/>
      <c r="P2" s="368"/>
      <c r="Q2" s="368"/>
      <c r="R2" s="368"/>
      <c r="S2" s="368"/>
      <c r="T2" s="369"/>
    </row>
    <row r="3" spans="1:20" ht="15.75" thickBot="1" x14ac:dyDescent="0.3">
      <c r="A3" s="339"/>
      <c r="B3" s="339"/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370"/>
      <c r="N3" s="370"/>
      <c r="O3" s="180"/>
      <c r="P3" s="180"/>
      <c r="Q3" s="180"/>
      <c r="R3" s="180"/>
      <c r="S3" s="180"/>
      <c r="T3" s="180"/>
    </row>
    <row r="4" spans="1:20" x14ac:dyDescent="0.25">
      <c r="A4" s="180"/>
      <c r="B4" s="371" t="s">
        <v>231</v>
      </c>
      <c r="C4" s="372"/>
      <c r="D4" s="372"/>
      <c r="E4" s="372"/>
      <c r="F4" s="372"/>
      <c r="G4" s="372"/>
      <c r="H4" s="372"/>
      <c r="I4" s="372"/>
      <c r="J4" s="372"/>
      <c r="K4" s="372"/>
      <c r="L4" s="372"/>
      <c r="M4" s="372"/>
      <c r="N4" s="372"/>
      <c r="O4" s="372"/>
      <c r="P4" s="372"/>
      <c r="Q4" s="372"/>
      <c r="R4" s="372"/>
      <c r="S4" s="372"/>
      <c r="T4" s="372"/>
    </row>
    <row r="5" spans="1:20" ht="20.25" x14ac:dyDescent="0.25">
      <c r="A5" s="373"/>
      <c r="B5" s="374" t="s">
        <v>232</v>
      </c>
      <c r="C5" s="375"/>
      <c r="D5" s="375"/>
      <c r="E5" s="375"/>
      <c r="F5" s="375"/>
      <c r="G5" s="375"/>
      <c r="H5" s="375"/>
      <c r="I5" s="375"/>
      <c r="J5" s="375"/>
      <c r="K5" s="375"/>
      <c r="L5" s="375"/>
      <c r="M5" s="375"/>
      <c r="N5" s="375"/>
      <c r="O5" s="375"/>
      <c r="P5" s="375"/>
      <c r="Q5" s="375"/>
      <c r="R5" s="375"/>
      <c r="S5" s="375"/>
      <c r="T5" s="375"/>
    </row>
    <row r="6" spans="1:20" ht="21" thickBot="1" x14ac:dyDescent="0.3">
      <c r="A6" s="373"/>
      <c r="B6" s="374" t="s">
        <v>233</v>
      </c>
      <c r="C6" s="375"/>
      <c r="D6" s="375"/>
      <c r="E6" s="375"/>
      <c r="F6" s="375"/>
      <c r="G6" s="375"/>
      <c r="H6" s="375"/>
      <c r="I6" s="375"/>
      <c r="J6" s="375"/>
      <c r="K6" s="375"/>
      <c r="L6" s="375"/>
      <c r="M6" s="375"/>
      <c r="N6" s="375"/>
      <c r="O6" s="375"/>
      <c r="P6" s="375"/>
      <c r="Q6" s="375"/>
      <c r="R6" s="375"/>
      <c r="S6" s="375"/>
      <c r="T6" s="375"/>
    </row>
    <row r="7" spans="1:20" ht="21" thickBot="1" x14ac:dyDescent="0.3">
      <c r="A7" s="180"/>
      <c r="B7" s="181"/>
      <c r="C7" s="182"/>
      <c r="D7" s="347" t="s">
        <v>234</v>
      </c>
      <c r="E7" s="348"/>
      <c r="F7" s="349"/>
      <c r="G7" s="348" t="s">
        <v>235</v>
      </c>
      <c r="H7" s="348"/>
      <c r="I7" s="348"/>
      <c r="J7" s="348"/>
      <c r="K7" s="348"/>
      <c r="L7" s="348"/>
      <c r="M7" s="348"/>
      <c r="N7" s="348"/>
      <c r="O7" s="348"/>
      <c r="P7" s="348"/>
      <c r="Q7" s="348"/>
      <c r="R7" s="348"/>
      <c r="S7" s="350" t="s">
        <v>236</v>
      </c>
      <c r="T7" s="353" t="s">
        <v>237</v>
      </c>
    </row>
    <row r="8" spans="1:20" ht="45" customHeight="1" x14ac:dyDescent="0.25">
      <c r="A8" s="180"/>
      <c r="B8" s="360" t="s">
        <v>238</v>
      </c>
      <c r="C8" s="361"/>
      <c r="D8" s="362" t="s">
        <v>239</v>
      </c>
      <c r="E8" s="358" t="s">
        <v>240</v>
      </c>
      <c r="F8" s="364" t="s">
        <v>241</v>
      </c>
      <c r="G8" s="366" t="s">
        <v>242</v>
      </c>
      <c r="H8" s="357"/>
      <c r="I8" s="356" t="s">
        <v>243</v>
      </c>
      <c r="J8" s="357"/>
      <c r="K8" s="356" t="s">
        <v>244</v>
      </c>
      <c r="L8" s="357"/>
      <c r="M8" s="356" t="s">
        <v>245</v>
      </c>
      <c r="N8" s="357"/>
      <c r="O8" s="358" t="s">
        <v>246</v>
      </c>
      <c r="P8" s="358" t="s">
        <v>247</v>
      </c>
      <c r="Q8" s="358" t="s">
        <v>248</v>
      </c>
      <c r="R8" s="345" t="s">
        <v>249</v>
      </c>
      <c r="S8" s="351"/>
      <c r="T8" s="354"/>
    </row>
    <row r="9" spans="1:20" ht="15.75" thickBot="1" x14ac:dyDescent="0.3">
      <c r="A9" s="180"/>
      <c r="B9" s="334"/>
      <c r="C9" s="336"/>
      <c r="D9" s="363"/>
      <c r="E9" s="359"/>
      <c r="F9" s="365"/>
      <c r="G9" s="258" t="s">
        <v>211</v>
      </c>
      <c r="H9" s="183" t="s">
        <v>250</v>
      </c>
      <c r="I9" s="183" t="s">
        <v>211</v>
      </c>
      <c r="J9" s="183" t="s">
        <v>250</v>
      </c>
      <c r="K9" s="183" t="s">
        <v>211</v>
      </c>
      <c r="L9" s="183" t="s">
        <v>250</v>
      </c>
      <c r="M9" s="183" t="s">
        <v>211</v>
      </c>
      <c r="N9" s="183" t="s">
        <v>250</v>
      </c>
      <c r="O9" s="359"/>
      <c r="P9" s="359"/>
      <c r="Q9" s="359"/>
      <c r="R9" s="346"/>
      <c r="S9" s="352"/>
      <c r="T9" s="355"/>
    </row>
    <row r="10" spans="1:20" ht="29.25" customHeight="1" x14ac:dyDescent="0.25">
      <c r="A10" s="184"/>
      <c r="B10" s="394" t="s">
        <v>267</v>
      </c>
      <c r="C10" s="393"/>
      <c r="D10" s="261">
        <f>COUNTA('1. Gestión integral de riesgos'!D6:D13)</f>
        <v>8</v>
      </c>
      <c r="E10" s="246">
        <f>COUNTIF('1. Gestión integral de riesgos'!AD6:AD13,1)</f>
        <v>0</v>
      </c>
      <c r="F10" s="262">
        <f>E10/D10</f>
        <v>0</v>
      </c>
      <c r="G10" s="245">
        <f>'1. Gestión integral de riesgos'!P14</f>
        <v>0</v>
      </c>
      <c r="H10" s="246">
        <f>'1. Gestión integral de riesgos'!Q14</f>
        <v>0</v>
      </c>
      <c r="I10" s="246">
        <f>'1. Gestión integral de riesgos'!S14</f>
        <v>3</v>
      </c>
      <c r="J10" s="246">
        <f>'1. Gestión integral de riesgos'!T14</f>
        <v>0</v>
      </c>
      <c r="K10" s="246">
        <f>'1. Gestión integral de riesgos'!V14</f>
        <v>27</v>
      </c>
      <c r="L10" s="246">
        <f>'1. Gestión integral de riesgos'!W14</f>
        <v>0</v>
      </c>
      <c r="M10" s="246">
        <f>+G10+I10+K10</f>
        <v>30</v>
      </c>
      <c r="N10" s="246">
        <f>+H10+J10+L10</f>
        <v>0</v>
      </c>
      <c r="O10" s="248" t="str">
        <f>IFERROR(+H10/G10,"N/A")</f>
        <v>N/A</v>
      </c>
      <c r="P10" s="249">
        <f>IFERROR(+J10/I10,"N/A")</f>
        <v>0</v>
      </c>
      <c r="Q10" s="247">
        <f>IFERROR(+L10/K10,"N/A")</f>
        <v>0</v>
      </c>
      <c r="R10" s="266">
        <f>IFERROR(+N10/M10,"N/A")</f>
        <v>0</v>
      </c>
      <c r="S10" s="274">
        <f>(D10+M10)/($D$14+$M$14)</f>
        <v>0.31932773109243695</v>
      </c>
      <c r="T10" s="270">
        <f>(+E10+N10)/($D$14+$M$14)</f>
        <v>0</v>
      </c>
    </row>
    <row r="11" spans="1:20" ht="29.25" customHeight="1" x14ac:dyDescent="0.25">
      <c r="A11" s="184"/>
      <c r="B11" s="396" t="s">
        <v>268</v>
      </c>
      <c r="C11" s="395"/>
      <c r="D11" s="204">
        <f>COUNTA('[1]Redes y Articulación '!D7:D8)</f>
        <v>2</v>
      </c>
      <c r="E11" s="185">
        <f>COUNTIF('2. Redes y Articulación '!AD6:AD7,1)</f>
        <v>0</v>
      </c>
      <c r="F11" s="263">
        <f t="shared" ref="F11:F13" si="0">E11/D11</f>
        <v>0</v>
      </c>
      <c r="G11" s="193">
        <f>'2. Redes y Articulación '!P8</f>
        <v>0</v>
      </c>
      <c r="H11" s="185">
        <f>'2. Redes y Articulación '!Q8</f>
        <v>0</v>
      </c>
      <c r="I11" s="185">
        <f>'2. Redes y Articulación '!S8</f>
        <v>0</v>
      </c>
      <c r="J11" s="185">
        <f>'2. Redes y Articulación '!T8</f>
        <v>0</v>
      </c>
      <c r="K11" s="185">
        <f>'2. Redes y Articulación '!V8</f>
        <v>2</v>
      </c>
      <c r="L11" s="185">
        <f>'2. Redes y Articulación '!W8</f>
        <v>0</v>
      </c>
      <c r="M11" s="185">
        <f t="shared" ref="M11:N13" si="1">+G11+I11+K11</f>
        <v>2</v>
      </c>
      <c r="N11" s="185">
        <f t="shared" si="1"/>
        <v>0</v>
      </c>
      <c r="O11" s="187" t="str">
        <f t="shared" ref="O11:O13" si="2">IFERROR(+H11/G11,"N/A")</f>
        <v>N/A</v>
      </c>
      <c r="P11" s="188" t="str">
        <f>IFERROR(+J11/I11,"N/A")</f>
        <v>N/A</v>
      </c>
      <c r="Q11" s="186">
        <f t="shared" ref="Q11:Q12" si="3">IFERROR(+L11/K11,"N/A")</f>
        <v>0</v>
      </c>
      <c r="R11" s="267">
        <f t="shared" ref="R11:R13" si="4">IFERROR(+N11/M11,"N/A")</f>
        <v>0</v>
      </c>
      <c r="S11" s="275">
        <f>(D11+M11)/($D$14+$M$14)</f>
        <v>3.3613445378151259E-2</v>
      </c>
      <c r="T11" s="271">
        <f>(+E11+N11)/($D$14+$M$14)</f>
        <v>0</v>
      </c>
    </row>
    <row r="12" spans="1:20" ht="29.25" customHeight="1" x14ac:dyDescent="0.25">
      <c r="A12" s="184"/>
      <c r="B12" s="396" t="s">
        <v>269</v>
      </c>
      <c r="C12" s="395"/>
      <c r="D12" s="204">
        <f>COUNTA('[2]Modelo de Estado Abierto'!D7:D30)</f>
        <v>24</v>
      </c>
      <c r="E12" s="185">
        <f>COUNTIF('3. Modelo de Estado Abierto.'!AD6:AD29,1)</f>
        <v>0</v>
      </c>
      <c r="F12" s="263">
        <f t="shared" si="0"/>
        <v>0</v>
      </c>
      <c r="G12" s="193">
        <f>'3. Modelo de Estado Abierto.'!P30</f>
        <v>0</v>
      </c>
      <c r="H12" s="185">
        <f>'3. Modelo de Estado Abierto.'!Q30</f>
        <v>0</v>
      </c>
      <c r="I12" s="185">
        <f>'3. Modelo de Estado Abierto.'!S30</f>
        <v>7</v>
      </c>
      <c r="J12" s="185">
        <f>'3. Modelo de Estado Abierto.'!T30</f>
        <v>0</v>
      </c>
      <c r="K12" s="185">
        <f>'3. Modelo de Estado Abierto.'!V30</f>
        <v>28</v>
      </c>
      <c r="L12" s="185">
        <f>'3. Modelo de Estado Abierto.'!W30</f>
        <v>0</v>
      </c>
      <c r="M12" s="185">
        <f t="shared" si="1"/>
        <v>35</v>
      </c>
      <c r="N12" s="185">
        <f t="shared" si="1"/>
        <v>0</v>
      </c>
      <c r="O12" s="187" t="str">
        <f t="shared" si="2"/>
        <v>N/A</v>
      </c>
      <c r="P12" s="188">
        <f t="shared" ref="P12:P13" si="5">IFERROR(+J12/I12,"N/A")</f>
        <v>0</v>
      </c>
      <c r="Q12" s="186">
        <f t="shared" si="3"/>
        <v>0</v>
      </c>
      <c r="R12" s="267">
        <f t="shared" si="4"/>
        <v>0</v>
      </c>
      <c r="S12" s="275">
        <f>(D12+M12)/($D$14+$M$14)</f>
        <v>0.49579831932773111</v>
      </c>
      <c r="T12" s="271">
        <f>(+E12+N12)/($D$14+$M$14)</f>
        <v>0</v>
      </c>
    </row>
    <row r="13" spans="1:20" ht="29.25" customHeight="1" thickBot="1" x14ac:dyDescent="0.3">
      <c r="A13" s="184"/>
      <c r="B13" s="398" t="s">
        <v>270</v>
      </c>
      <c r="C13" s="397"/>
      <c r="D13" s="250">
        <f>COUNTA('[3]Iniciativas Adicionales'!D7:D13)</f>
        <v>7</v>
      </c>
      <c r="E13" s="251">
        <f>COUNTIF('4. Iniciativas Adicionales'!AD6:AD12,1)</f>
        <v>0</v>
      </c>
      <c r="F13" s="264">
        <f t="shared" si="0"/>
        <v>0</v>
      </c>
      <c r="G13" s="259">
        <f>'4. Iniciativas Adicionales'!P13</f>
        <v>0</v>
      </c>
      <c r="H13" s="251">
        <f>'4. Iniciativas Adicionales'!Q13</f>
        <v>0</v>
      </c>
      <c r="I13" s="251">
        <f>'4. Iniciativas Adicionales'!S13</f>
        <v>1</v>
      </c>
      <c r="J13" s="251">
        <f>'4. Iniciativas Adicionales'!T13</f>
        <v>0</v>
      </c>
      <c r="K13" s="251">
        <f>'4. Iniciativas Adicionales'!V13</f>
        <v>10</v>
      </c>
      <c r="L13" s="251">
        <f>'4. Iniciativas Adicionales'!W13</f>
        <v>0</v>
      </c>
      <c r="M13" s="251">
        <f t="shared" si="1"/>
        <v>11</v>
      </c>
      <c r="N13" s="251">
        <f t="shared" si="1"/>
        <v>0</v>
      </c>
      <c r="O13" s="253" t="str">
        <f t="shared" si="2"/>
        <v>N/A</v>
      </c>
      <c r="P13" s="254">
        <f t="shared" si="5"/>
        <v>0</v>
      </c>
      <c r="Q13" s="252">
        <f>IFERROR(+L13/K13,"NP")</f>
        <v>0</v>
      </c>
      <c r="R13" s="268">
        <f t="shared" si="4"/>
        <v>0</v>
      </c>
      <c r="S13" s="276">
        <f>(D13+M13)/($D$14+$M$14)</f>
        <v>0.15126050420168066</v>
      </c>
      <c r="T13" s="272">
        <f>(+E13+N13)/($D$14+$M$14)</f>
        <v>0</v>
      </c>
    </row>
    <row r="14" spans="1:20" ht="16.5" thickBot="1" x14ac:dyDescent="0.3">
      <c r="A14" s="180"/>
      <c r="B14" s="343"/>
      <c r="C14" s="344"/>
      <c r="D14" s="255">
        <f>SUM(D10:D13)</f>
        <v>41</v>
      </c>
      <c r="E14" s="256">
        <f>SUM(E10:E13)</f>
        <v>0</v>
      </c>
      <c r="F14" s="265">
        <f>E14/D14</f>
        <v>0</v>
      </c>
      <c r="G14" s="260">
        <f t="shared" ref="G14:N14" si="6">SUM(G10:G13)</f>
        <v>0</v>
      </c>
      <c r="H14" s="256">
        <f t="shared" si="6"/>
        <v>0</v>
      </c>
      <c r="I14" s="256">
        <f t="shared" si="6"/>
        <v>11</v>
      </c>
      <c r="J14" s="256">
        <f t="shared" si="6"/>
        <v>0</v>
      </c>
      <c r="K14" s="256">
        <f t="shared" si="6"/>
        <v>67</v>
      </c>
      <c r="L14" s="256">
        <f t="shared" si="6"/>
        <v>0</v>
      </c>
      <c r="M14" s="256">
        <f t="shared" si="6"/>
        <v>78</v>
      </c>
      <c r="N14" s="256">
        <f t="shared" si="6"/>
        <v>0</v>
      </c>
      <c r="O14" s="257" t="e">
        <f>+H14/G14</f>
        <v>#DIV/0!</v>
      </c>
      <c r="P14" s="257">
        <f>+J14/I14</f>
        <v>0</v>
      </c>
      <c r="Q14" s="257">
        <f>+L14/K14</f>
        <v>0</v>
      </c>
      <c r="R14" s="269">
        <f>+N14/M14</f>
        <v>0</v>
      </c>
      <c r="S14" s="277">
        <f>(D14+M14)/($D$14+$M$14)</f>
        <v>1</v>
      </c>
      <c r="T14" s="273">
        <f>(+E14+N14)/($D$14+$M$14)</f>
        <v>0</v>
      </c>
    </row>
    <row r="15" spans="1:20" x14ac:dyDescent="0.25">
      <c r="A15" s="180"/>
      <c r="B15" s="189"/>
      <c r="C15" s="180"/>
      <c r="D15" s="180"/>
      <c r="E15" s="180"/>
      <c r="F15" s="180"/>
      <c r="G15" s="180"/>
      <c r="H15" s="180"/>
      <c r="I15" s="180"/>
      <c r="J15" s="180"/>
      <c r="K15" s="180"/>
      <c r="L15" s="180"/>
      <c r="M15" s="339"/>
      <c r="N15" s="339"/>
      <c r="O15" s="180"/>
      <c r="P15" s="180"/>
      <c r="Q15" s="180"/>
      <c r="R15" s="180"/>
      <c r="S15" s="180"/>
      <c r="T15" s="190"/>
    </row>
    <row r="16" spans="1:20" x14ac:dyDescent="0.25">
      <c r="A16" s="180"/>
      <c r="B16" s="189"/>
      <c r="C16" s="180"/>
      <c r="D16" s="180"/>
      <c r="E16" s="180"/>
      <c r="F16" s="180"/>
      <c r="G16" s="180"/>
      <c r="H16" s="180"/>
      <c r="I16" s="180"/>
      <c r="J16" s="180"/>
      <c r="K16" s="180"/>
      <c r="L16" s="180"/>
      <c r="M16" s="339"/>
      <c r="N16" s="339"/>
      <c r="O16" s="180"/>
      <c r="P16" s="180"/>
      <c r="Q16" s="180"/>
      <c r="R16" s="180"/>
      <c r="S16" s="180"/>
      <c r="T16" s="190"/>
    </row>
    <row r="17" spans="1:20" x14ac:dyDescent="0.25">
      <c r="A17" s="180"/>
      <c r="B17" s="334" t="s">
        <v>251</v>
      </c>
      <c r="C17" s="335"/>
      <c r="D17" s="335"/>
      <c r="E17" s="335"/>
      <c r="F17" s="335"/>
      <c r="G17" s="335"/>
      <c r="H17" s="335"/>
      <c r="I17" s="335"/>
      <c r="J17" s="335"/>
      <c r="K17" s="335"/>
      <c r="L17" s="335"/>
      <c r="M17" s="335"/>
      <c r="N17" s="335"/>
      <c r="O17" s="335"/>
      <c r="P17" s="335"/>
      <c r="Q17" s="335"/>
      <c r="R17" s="335"/>
      <c r="S17" s="335"/>
      <c r="T17" s="336"/>
    </row>
    <row r="18" spans="1:20" x14ac:dyDescent="0.25">
      <c r="A18" s="180"/>
      <c r="B18" s="191" t="s">
        <v>252</v>
      </c>
      <c r="C18" s="192" t="s">
        <v>253</v>
      </c>
      <c r="D18" s="335" t="s">
        <v>254</v>
      </c>
      <c r="E18" s="335"/>
      <c r="F18" s="335"/>
      <c r="G18" s="335"/>
      <c r="H18" s="335"/>
      <c r="I18" s="335"/>
      <c r="J18" s="335"/>
      <c r="K18" s="335"/>
      <c r="L18" s="335"/>
      <c r="M18" s="335"/>
      <c r="N18" s="335"/>
      <c r="O18" s="335"/>
      <c r="P18" s="335"/>
      <c r="Q18" s="335"/>
      <c r="R18" s="335"/>
      <c r="S18" s="335"/>
      <c r="T18" s="336"/>
    </row>
    <row r="19" spans="1:20" x14ac:dyDescent="0.25">
      <c r="A19" s="180"/>
      <c r="B19" s="244">
        <v>1</v>
      </c>
      <c r="C19" s="180"/>
      <c r="D19" s="337"/>
      <c r="E19" s="337"/>
      <c r="F19" s="337"/>
      <c r="G19" s="337"/>
      <c r="H19" s="337"/>
      <c r="I19" s="337"/>
      <c r="J19" s="337"/>
      <c r="K19" s="337"/>
      <c r="L19" s="337"/>
      <c r="M19" s="337"/>
      <c r="N19" s="337"/>
      <c r="O19" s="337"/>
      <c r="P19" s="337"/>
      <c r="Q19" s="337"/>
      <c r="R19" s="337"/>
      <c r="S19" s="337"/>
      <c r="T19" s="338"/>
    </row>
    <row r="20" spans="1:20" x14ac:dyDescent="0.25">
      <c r="A20" s="180"/>
      <c r="B20" s="189"/>
      <c r="C20" s="180"/>
      <c r="D20" s="180"/>
      <c r="E20" s="180"/>
      <c r="F20" s="180"/>
      <c r="G20" s="180"/>
      <c r="H20" s="180"/>
      <c r="I20" s="180"/>
      <c r="J20" s="180"/>
      <c r="K20" s="180"/>
      <c r="L20" s="180"/>
      <c r="M20" s="339"/>
      <c r="N20" s="339"/>
      <c r="O20" s="180"/>
      <c r="P20" s="180"/>
      <c r="Q20" s="180"/>
      <c r="R20" s="180"/>
      <c r="S20" s="180"/>
      <c r="T20" s="190"/>
    </row>
    <row r="21" spans="1:20" ht="15.75" thickBot="1" x14ac:dyDescent="0.3">
      <c r="A21" s="180"/>
      <c r="B21" s="340" t="s">
        <v>255</v>
      </c>
      <c r="C21" s="341"/>
      <c r="D21" s="341"/>
      <c r="E21" s="341"/>
      <c r="F21" s="341"/>
      <c r="G21" s="341"/>
      <c r="H21" s="341"/>
      <c r="I21" s="341"/>
      <c r="J21" s="341"/>
      <c r="K21" s="341"/>
      <c r="L21" s="341"/>
      <c r="M21" s="341"/>
      <c r="N21" s="341"/>
      <c r="O21" s="341"/>
      <c r="P21" s="341"/>
      <c r="Q21" s="341"/>
      <c r="R21" s="341"/>
      <c r="S21" s="341"/>
      <c r="T21" s="342"/>
    </row>
  </sheetData>
  <mergeCells count="35">
    <mergeCell ref="B2:T2"/>
    <mergeCell ref="A3:B3"/>
    <mergeCell ref="M3:N3"/>
    <mergeCell ref="B4:T4"/>
    <mergeCell ref="A5:A6"/>
    <mergeCell ref="B5:T5"/>
    <mergeCell ref="B6:T6"/>
    <mergeCell ref="B8:C9"/>
    <mergeCell ref="D8:D9"/>
    <mergeCell ref="E8:E9"/>
    <mergeCell ref="F8:F9"/>
    <mergeCell ref="G8:H8"/>
    <mergeCell ref="R8:R9"/>
    <mergeCell ref="D7:F7"/>
    <mergeCell ref="G7:R7"/>
    <mergeCell ref="S7:S9"/>
    <mergeCell ref="T7:T9"/>
    <mergeCell ref="I8:J8"/>
    <mergeCell ref="K8:L8"/>
    <mergeCell ref="M8:N8"/>
    <mergeCell ref="O8:O9"/>
    <mergeCell ref="P8:P9"/>
    <mergeCell ref="Q8:Q9"/>
    <mergeCell ref="B14:C14"/>
    <mergeCell ref="M15:N15"/>
    <mergeCell ref="M16:N16"/>
    <mergeCell ref="B10:C10"/>
    <mergeCell ref="B11:C11"/>
    <mergeCell ref="B12:C12"/>
    <mergeCell ref="B13:C13"/>
    <mergeCell ref="B17:T17"/>
    <mergeCell ref="D18:T18"/>
    <mergeCell ref="D19:T19"/>
    <mergeCell ref="M20:N20"/>
    <mergeCell ref="B21:T21"/>
  </mergeCells>
  <hyperlinks>
    <hyperlink ref="B10:C10" location="'1. Gestión integral de riesgos'!A1" display="'1. Gestión integral de riesgos'!A1" xr:uid="{0C7B8847-E940-49D5-AF4A-AA4A7DF746C6}"/>
    <hyperlink ref="B11:C11" location="'2. Redes y Articulación '!A1" display="'2. Redes y Articulación '!A1" xr:uid="{F9849C7E-A50E-4280-B05A-14FE57EF858A}"/>
    <hyperlink ref="B12:C12" location="'3. Modelo de Estado Abierto.'!A1" display="'3. Modelo de Estado Abierto.'!A1" xr:uid="{90DB466B-4BAC-4149-A2A1-72EF5BEECE2B}"/>
    <hyperlink ref="B13:C13" location="'4. Iniciativas Adicionales'!A1" display="'4. Iniciativas Adicionales'!A1" xr:uid="{57AEA432-BEDF-4D84-8863-3D6CC3410E76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305496"/>
  </sheetPr>
  <dimension ref="A1:DK14"/>
  <sheetViews>
    <sheetView tabSelected="1" topLeftCell="B1" zoomScale="90" zoomScaleNormal="90" workbookViewId="0">
      <selection activeCell="B2" sqref="B2:O2"/>
    </sheetView>
  </sheetViews>
  <sheetFormatPr baseColWidth="10" defaultColWidth="11.42578125" defaultRowHeight="16.5" x14ac:dyDescent="0.3"/>
  <cols>
    <col min="1" max="1" width="1.28515625" style="1" customWidth="1"/>
    <col min="2" max="2" width="25.42578125" style="1" customWidth="1"/>
    <col min="3" max="3" width="7.28515625" style="8" customWidth="1"/>
    <col min="4" max="4" width="43.28515625" style="1" customWidth="1"/>
    <col min="5" max="7" width="42.85546875" style="1" customWidth="1"/>
    <col min="8" max="8" width="12.140625" style="1" bestFit="1" customWidth="1"/>
    <col min="9" max="9" width="12.7109375" style="1" customWidth="1"/>
    <col min="10" max="10" width="49" style="2" customWidth="1"/>
    <col min="11" max="11" width="36.7109375" style="1" customWidth="1"/>
    <col min="12" max="12" width="22.28515625" style="2" customWidth="1"/>
    <col min="13" max="13" width="22.28515625" style="1" customWidth="1"/>
    <col min="14" max="14" width="15.140625" style="2" customWidth="1"/>
    <col min="15" max="18" width="14.7109375" style="2" customWidth="1"/>
    <col min="19" max="20" width="11.42578125" style="1" customWidth="1"/>
    <col min="21" max="24" width="11.42578125" style="1"/>
    <col min="25" max="25" width="18.85546875" style="1" bestFit="1" customWidth="1"/>
    <col min="26" max="26" width="18" style="1" customWidth="1"/>
    <col min="27" max="28" width="14.5703125" style="1" bestFit="1" customWidth="1"/>
    <col min="29" max="29" width="15" style="1" bestFit="1" customWidth="1"/>
    <col min="30" max="30" width="11.42578125" style="1"/>
    <col min="31" max="39" width="30.7109375" style="1" customWidth="1"/>
    <col min="40" max="40" width="36.7109375" style="1" bestFit="1" customWidth="1"/>
    <col min="41" max="44" width="30.7109375" style="1" customWidth="1"/>
    <col min="45" max="45" width="36.7109375" style="1" customWidth="1"/>
    <col min="46" max="16384" width="11.42578125" style="1"/>
  </cols>
  <sheetData>
    <row r="1" spans="1:115" ht="7.5" customHeight="1" thickBot="1" x14ac:dyDescent="0.35"/>
    <row r="2" spans="1:115" ht="159" customHeight="1" thickBot="1" x14ac:dyDescent="0.35">
      <c r="B2" s="299" t="s">
        <v>266</v>
      </c>
      <c r="C2" s="300"/>
      <c r="D2" s="300"/>
      <c r="E2" s="300"/>
      <c r="F2" s="300"/>
      <c r="G2" s="300"/>
      <c r="H2" s="300"/>
      <c r="I2" s="300"/>
      <c r="J2" s="300"/>
      <c r="K2" s="300"/>
      <c r="L2" s="300"/>
      <c r="M2" s="300"/>
      <c r="N2" s="300"/>
      <c r="O2" s="301"/>
      <c r="P2" s="194"/>
      <c r="Q2" s="194"/>
      <c r="R2" s="194"/>
    </row>
    <row r="3" spans="1:115" s="5" customFormat="1" ht="17.25" customHeight="1" thickBot="1" x14ac:dyDescent="0.3">
      <c r="B3" s="307" t="s">
        <v>0</v>
      </c>
      <c r="C3" s="308"/>
      <c r="D3" s="308"/>
      <c r="E3" s="308"/>
      <c r="F3" s="308"/>
      <c r="G3" s="308"/>
      <c r="H3" s="309"/>
      <c r="I3" s="308"/>
      <c r="J3" s="309"/>
      <c r="K3" s="308"/>
      <c r="L3" s="308"/>
      <c r="M3" s="310"/>
      <c r="N3" s="311" t="s">
        <v>1</v>
      </c>
      <c r="O3" s="312"/>
      <c r="P3" s="287" t="s">
        <v>257</v>
      </c>
      <c r="Q3" s="288"/>
      <c r="R3" s="289"/>
      <c r="S3" s="287" t="s">
        <v>214</v>
      </c>
      <c r="T3" s="288"/>
      <c r="U3" s="289"/>
      <c r="V3" s="287" t="s">
        <v>215</v>
      </c>
      <c r="W3" s="288"/>
      <c r="X3" s="289"/>
      <c r="Y3" s="325" t="s">
        <v>264</v>
      </c>
      <c r="Z3" s="325" t="s">
        <v>265</v>
      </c>
      <c r="AA3" s="328" t="s">
        <v>220</v>
      </c>
      <c r="AB3" s="329"/>
      <c r="AC3" s="329"/>
      <c r="AD3" s="330"/>
      <c r="AE3" s="284" t="s">
        <v>258</v>
      </c>
      <c r="AF3" s="278" t="s">
        <v>259</v>
      </c>
      <c r="AG3" s="278" t="s">
        <v>260</v>
      </c>
      <c r="AH3" s="278" t="s">
        <v>261</v>
      </c>
      <c r="AI3" s="281" t="s">
        <v>262</v>
      </c>
      <c r="AJ3" s="284" t="s">
        <v>221</v>
      </c>
      <c r="AK3" s="278" t="s">
        <v>222</v>
      </c>
      <c r="AL3" s="278" t="s">
        <v>223</v>
      </c>
      <c r="AM3" s="278" t="s">
        <v>224</v>
      </c>
      <c r="AN3" s="281" t="s">
        <v>229</v>
      </c>
      <c r="AO3" s="278" t="s">
        <v>225</v>
      </c>
      <c r="AP3" s="278" t="s">
        <v>226</v>
      </c>
      <c r="AQ3" s="278" t="s">
        <v>227</v>
      </c>
      <c r="AR3" s="278" t="s">
        <v>228</v>
      </c>
      <c r="AS3" s="281" t="s">
        <v>230</v>
      </c>
    </row>
    <row r="4" spans="1:115" s="5" customFormat="1" ht="15" customHeight="1" thickBot="1" x14ac:dyDescent="0.3">
      <c r="B4" s="293" t="s">
        <v>2</v>
      </c>
      <c r="C4" s="295" t="s">
        <v>3</v>
      </c>
      <c r="D4" s="297" t="s">
        <v>4</v>
      </c>
      <c r="E4" s="315" t="s">
        <v>202</v>
      </c>
      <c r="F4" s="317" t="s">
        <v>5</v>
      </c>
      <c r="G4" s="319" t="s">
        <v>6</v>
      </c>
      <c r="H4" s="318" t="s">
        <v>7</v>
      </c>
      <c r="I4" s="319" t="s">
        <v>200</v>
      </c>
      <c r="J4" s="318" t="s">
        <v>203</v>
      </c>
      <c r="K4" s="321" t="s">
        <v>8</v>
      </c>
      <c r="L4" s="319" t="s">
        <v>204</v>
      </c>
      <c r="M4" s="323" t="s">
        <v>205</v>
      </c>
      <c r="N4" s="313"/>
      <c r="O4" s="314"/>
      <c r="P4" s="290"/>
      <c r="Q4" s="291"/>
      <c r="R4" s="292"/>
      <c r="S4" s="290"/>
      <c r="T4" s="291"/>
      <c r="U4" s="292"/>
      <c r="V4" s="290"/>
      <c r="W4" s="291"/>
      <c r="X4" s="292"/>
      <c r="Y4" s="326"/>
      <c r="Z4" s="326"/>
      <c r="AA4" s="331"/>
      <c r="AB4" s="332"/>
      <c r="AC4" s="332"/>
      <c r="AD4" s="333"/>
      <c r="AE4" s="285"/>
      <c r="AF4" s="279"/>
      <c r="AG4" s="279"/>
      <c r="AH4" s="279"/>
      <c r="AI4" s="282"/>
      <c r="AJ4" s="285"/>
      <c r="AK4" s="279"/>
      <c r="AL4" s="279"/>
      <c r="AM4" s="279"/>
      <c r="AN4" s="282"/>
      <c r="AO4" s="279"/>
      <c r="AP4" s="279"/>
      <c r="AQ4" s="279"/>
      <c r="AR4" s="279"/>
      <c r="AS4" s="282"/>
    </row>
    <row r="5" spans="1:115" s="7" customFormat="1" ht="20.25" customHeight="1" thickBot="1" x14ac:dyDescent="0.3">
      <c r="B5" s="294"/>
      <c r="C5" s="296"/>
      <c r="D5" s="298"/>
      <c r="E5" s="316"/>
      <c r="F5" s="318"/>
      <c r="G5" s="320"/>
      <c r="H5" s="318"/>
      <c r="I5" s="320"/>
      <c r="J5" s="318"/>
      <c r="K5" s="322"/>
      <c r="L5" s="320"/>
      <c r="M5" s="324"/>
      <c r="N5" s="76" t="s">
        <v>201</v>
      </c>
      <c r="O5" s="131" t="s">
        <v>9</v>
      </c>
      <c r="P5" s="146" t="s">
        <v>211</v>
      </c>
      <c r="Q5" s="147" t="s">
        <v>212</v>
      </c>
      <c r="R5" s="148" t="s">
        <v>213</v>
      </c>
      <c r="S5" s="146" t="s">
        <v>211</v>
      </c>
      <c r="T5" s="147" t="s">
        <v>212</v>
      </c>
      <c r="U5" s="148" t="s">
        <v>213</v>
      </c>
      <c r="V5" s="146" t="s">
        <v>211</v>
      </c>
      <c r="W5" s="147" t="s">
        <v>212</v>
      </c>
      <c r="X5" s="149" t="s">
        <v>213</v>
      </c>
      <c r="Y5" s="327"/>
      <c r="Z5" s="327"/>
      <c r="AA5" s="150" t="s">
        <v>263</v>
      </c>
      <c r="AB5" s="150" t="s">
        <v>217</v>
      </c>
      <c r="AC5" s="151" t="s">
        <v>218</v>
      </c>
      <c r="AD5" s="166" t="s">
        <v>219</v>
      </c>
      <c r="AE5" s="286"/>
      <c r="AF5" s="280"/>
      <c r="AG5" s="280"/>
      <c r="AH5" s="280"/>
      <c r="AI5" s="283"/>
      <c r="AJ5" s="286"/>
      <c r="AK5" s="280"/>
      <c r="AL5" s="280"/>
      <c r="AM5" s="280"/>
      <c r="AN5" s="283"/>
      <c r="AO5" s="280"/>
      <c r="AP5" s="280"/>
      <c r="AQ5" s="280"/>
      <c r="AR5" s="280"/>
      <c r="AS5" s="283"/>
    </row>
    <row r="6" spans="1:115" s="7" customFormat="1" ht="66.75" customHeight="1" thickBot="1" x14ac:dyDescent="0.3">
      <c r="B6" s="302" t="s">
        <v>165</v>
      </c>
      <c r="C6" s="19">
        <v>1</v>
      </c>
      <c r="D6" s="20" t="s">
        <v>36</v>
      </c>
      <c r="E6" s="10" t="s">
        <v>37</v>
      </c>
      <c r="F6" s="22" t="s">
        <v>38</v>
      </c>
      <c r="G6" s="22" t="s">
        <v>173</v>
      </c>
      <c r="H6" s="21">
        <v>46238</v>
      </c>
      <c r="I6" s="21">
        <v>46387</v>
      </c>
      <c r="J6" s="64" t="s">
        <v>35</v>
      </c>
      <c r="K6" s="22" t="s">
        <v>23</v>
      </c>
      <c r="L6" s="22" t="s">
        <v>15</v>
      </c>
      <c r="M6" s="22" t="s">
        <v>16</v>
      </c>
      <c r="N6" s="22">
        <v>1</v>
      </c>
      <c r="O6" s="36">
        <v>1</v>
      </c>
      <c r="P6" s="143"/>
      <c r="Q6" s="144"/>
      <c r="R6" s="145" t="str">
        <f t="shared" ref="R6:R13" si="0">IFERROR(Q6/P6,"NP")</f>
        <v>NP</v>
      </c>
      <c r="S6" s="143">
        <v>1</v>
      </c>
      <c r="T6" s="144"/>
      <c r="U6" s="145">
        <f t="shared" ref="U6:U13" si="1">IFERROR(T6/S6,"NP")</f>
        <v>0</v>
      </c>
      <c r="V6" s="134">
        <v>1</v>
      </c>
      <c r="W6" s="132"/>
      <c r="X6" s="196">
        <f>IFERROR(W6/V6,"NP")</f>
        <v>0</v>
      </c>
      <c r="Y6" s="143">
        <f>+P6+S6+V6</f>
        <v>2</v>
      </c>
      <c r="Z6" s="198">
        <f>+Q6+T6+W6</f>
        <v>0</v>
      </c>
      <c r="AA6" s="197" t="str">
        <f t="shared" ref="AA6:AA13" si="2">IFERROR(+Q6/P6,"NP")</f>
        <v>NP</v>
      </c>
      <c r="AB6" s="152">
        <f t="shared" ref="AB6:AB13" si="3">IFERROR(+T6/S6,"NP")</f>
        <v>0</v>
      </c>
      <c r="AC6" s="153">
        <f t="shared" ref="AC6:AC13" si="4">IFERROR(+W6/V6,"NP")</f>
        <v>0</v>
      </c>
      <c r="AD6" s="167">
        <f>IFERROR(Z6/Y6,"NP")</f>
        <v>0</v>
      </c>
      <c r="AE6" s="177"/>
      <c r="AF6" s="178"/>
      <c r="AG6" s="178"/>
      <c r="AH6" s="178"/>
      <c r="AI6" s="179"/>
      <c r="AJ6" s="177"/>
      <c r="AK6" s="178"/>
      <c r="AL6" s="178"/>
      <c r="AM6" s="178"/>
      <c r="AN6" s="179"/>
      <c r="AO6" s="177"/>
      <c r="AP6" s="178"/>
      <c r="AQ6" s="178"/>
      <c r="AR6" s="178"/>
      <c r="AS6" s="179"/>
    </row>
    <row r="7" spans="1:115" s="7" customFormat="1" ht="74.25" customHeight="1" thickTop="1" thickBot="1" x14ac:dyDescent="0.3">
      <c r="B7" s="303"/>
      <c r="C7" s="23">
        <v>2</v>
      </c>
      <c r="D7" s="24" t="s">
        <v>39</v>
      </c>
      <c r="E7" s="32" t="s">
        <v>40</v>
      </c>
      <c r="F7" s="28" t="s">
        <v>41</v>
      </c>
      <c r="G7" s="28" t="s">
        <v>174</v>
      </c>
      <c r="H7" s="21">
        <v>46238</v>
      </c>
      <c r="I7" s="27">
        <v>46387</v>
      </c>
      <c r="J7" s="70" t="s">
        <v>35</v>
      </c>
      <c r="K7" s="28" t="s">
        <v>23</v>
      </c>
      <c r="L7" s="28" t="s">
        <v>15</v>
      </c>
      <c r="M7" s="28" t="s">
        <v>16</v>
      </c>
      <c r="N7" s="28" t="s">
        <v>23</v>
      </c>
      <c r="O7" s="43">
        <v>15</v>
      </c>
      <c r="P7" s="135"/>
      <c r="Q7" s="136"/>
      <c r="R7" s="137" t="str">
        <f t="shared" si="0"/>
        <v>NP</v>
      </c>
      <c r="S7" s="135"/>
      <c r="T7" s="136"/>
      <c r="U7" s="137" t="str">
        <f t="shared" si="1"/>
        <v>NP</v>
      </c>
      <c r="V7" s="135">
        <v>15</v>
      </c>
      <c r="W7" s="136"/>
      <c r="X7" s="133">
        <f t="shared" ref="X7:X13" si="5">IFERROR(W7/V7,"NP")</f>
        <v>0</v>
      </c>
      <c r="Y7" s="135">
        <f>+P7+S7+V7</f>
        <v>15</v>
      </c>
      <c r="Z7" s="199">
        <f>+Q7+T7+W7</f>
        <v>0</v>
      </c>
      <c r="AA7" s="197" t="str">
        <f t="shared" si="2"/>
        <v>NP</v>
      </c>
      <c r="AB7" s="154" t="str">
        <f>IFERROR(+T7/S7,"NP")</f>
        <v>NP</v>
      </c>
      <c r="AC7" s="130">
        <f t="shared" si="4"/>
        <v>0</v>
      </c>
      <c r="AD7" s="167">
        <f t="shared" ref="AD7:AD13" si="6">IFERROR(Z7/Y7,"NP")</f>
        <v>0</v>
      </c>
      <c r="AE7" s="170"/>
      <c r="AF7" s="169"/>
      <c r="AG7" s="169"/>
      <c r="AH7" s="169"/>
      <c r="AI7" s="171"/>
      <c r="AJ7" s="170"/>
      <c r="AK7" s="169"/>
      <c r="AL7" s="169"/>
      <c r="AM7" s="169"/>
      <c r="AN7" s="171"/>
      <c r="AO7" s="170"/>
      <c r="AP7" s="169"/>
      <c r="AQ7" s="169"/>
      <c r="AR7" s="169"/>
      <c r="AS7" s="171"/>
    </row>
    <row r="8" spans="1:115" s="7" customFormat="1" ht="64.5" customHeight="1" thickTop="1" thickBot="1" x14ac:dyDescent="0.3">
      <c r="B8" s="303"/>
      <c r="C8" s="78">
        <v>3</v>
      </c>
      <c r="D8" s="54" t="s">
        <v>42</v>
      </c>
      <c r="E8" s="9" t="s">
        <v>43</v>
      </c>
      <c r="F8" s="59" t="s">
        <v>44</v>
      </c>
      <c r="G8" s="59" t="s">
        <v>175</v>
      </c>
      <c r="H8" s="21">
        <v>46238</v>
      </c>
      <c r="I8" s="79">
        <v>46387</v>
      </c>
      <c r="J8" s="115" t="s">
        <v>35</v>
      </c>
      <c r="K8" s="59" t="s">
        <v>21</v>
      </c>
      <c r="L8" s="59" t="s">
        <v>15</v>
      </c>
      <c r="M8" s="59" t="s">
        <v>16</v>
      </c>
      <c r="N8" s="59" t="s">
        <v>23</v>
      </c>
      <c r="O8" s="45">
        <v>1</v>
      </c>
      <c r="P8" s="221"/>
      <c r="Q8" s="222"/>
      <c r="R8" s="138" t="str">
        <f t="shared" si="0"/>
        <v>NP</v>
      </c>
      <c r="S8" s="221"/>
      <c r="T8" s="222"/>
      <c r="U8" s="138" t="str">
        <f t="shared" si="1"/>
        <v>NP</v>
      </c>
      <c r="V8" s="221">
        <v>1</v>
      </c>
      <c r="W8" s="222"/>
      <c r="X8" s="168">
        <f t="shared" si="5"/>
        <v>0</v>
      </c>
      <c r="Y8" s="221">
        <f t="shared" ref="Y8:Y13" si="7">+P8+S8+V8</f>
        <v>1</v>
      </c>
      <c r="Z8" s="223">
        <f t="shared" ref="Z8:Z13" si="8">+Q8+T8+W8</f>
        <v>0</v>
      </c>
      <c r="AA8" s="224" t="str">
        <f t="shared" si="2"/>
        <v>NP</v>
      </c>
      <c r="AB8" s="225" t="str">
        <f t="shared" si="3"/>
        <v>NP</v>
      </c>
      <c r="AC8" s="226">
        <f t="shared" si="4"/>
        <v>0</v>
      </c>
      <c r="AD8" s="227">
        <f t="shared" si="6"/>
        <v>0</v>
      </c>
      <c r="AE8" s="174"/>
      <c r="AF8" s="175"/>
      <c r="AG8" s="175"/>
      <c r="AH8" s="175"/>
      <c r="AI8" s="232"/>
      <c r="AJ8" s="174"/>
      <c r="AK8" s="175"/>
      <c r="AL8" s="175"/>
      <c r="AM8" s="175"/>
      <c r="AN8" s="232"/>
      <c r="AO8" s="174"/>
      <c r="AP8" s="175"/>
      <c r="AQ8" s="175"/>
      <c r="AR8" s="175"/>
      <c r="AS8" s="232"/>
    </row>
    <row r="9" spans="1:115" s="5" customFormat="1" ht="75" customHeight="1" thickBot="1" x14ac:dyDescent="0.3">
      <c r="A9" s="4"/>
      <c r="B9" s="96" t="s">
        <v>166</v>
      </c>
      <c r="C9" s="80">
        <v>4</v>
      </c>
      <c r="D9" s="81" t="s">
        <v>32</v>
      </c>
      <c r="E9" s="82" t="s">
        <v>33</v>
      </c>
      <c r="F9" s="83" t="s">
        <v>34</v>
      </c>
      <c r="G9" s="83" t="s">
        <v>176</v>
      </c>
      <c r="H9" s="21">
        <v>46238</v>
      </c>
      <c r="I9" s="84">
        <v>46387</v>
      </c>
      <c r="J9" s="116" t="s">
        <v>35</v>
      </c>
      <c r="K9" s="83" t="s">
        <v>23</v>
      </c>
      <c r="L9" s="83" t="s">
        <v>15</v>
      </c>
      <c r="M9" s="83" t="s">
        <v>16</v>
      </c>
      <c r="N9" s="83" t="s">
        <v>23</v>
      </c>
      <c r="O9" s="139">
        <v>1</v>
      </c>
      <c r="P9" s="233"/>
      <c r="Q9" s="234"/>
      <c r="R9" s="235" t="str">
        <f t="shared" si="0"/>
        <v>NP</v>
      </c>
      <c r="S9" s="233"/>
      <c r="T9" s="234"/>
      <c r="U9" s="235" t="str">
        <f t="shared" si="1"/>
        <v>NP</v>
      </c>
      <c r="V9" s="233">
        <v>1</v>
      </c>
      <c r="W9" s="234"/>
      <c r="X9" s="227">
        <f t="shared" si="5"/>
        <v>0</v>
      </c>
      <c r="Y9" s="233">
        <f t="shared" si="7"/>
        <v>1</v>
      </c>
      <c r="Z9" s="236">
        <f t="shared" si="8"/>
        <v>0</v>
      </c>
      <c r="AA9" s="224" t="str">
        <f t="shared" si="2"/>
        <v>NP</v>
      </c>
      <c r="AB9" s="237" t="str">
        <f t="shared" si="3"/>
        <v>NP</v>
      </c>
      <c r="AC9" s="238">
        <f t="shared" si="4"/>
        <v>0</v>
      </c>
      <c r="AD9" s="227">
        <f t="shared" si="6"/>
        <v>0</v>
      </c>
      <c r="AE9" s="239"/>
      <c r="AF9" s="240"/>
      <c r="AG9" s="240"/>
      <c r="AH9" s="240"/>
      <c r="AI9" s="241"/>
      <c r="AJ9" s="239"/>
      <c r="AK9" s="240"/>
      <c r="AL9" s="240"/>
      <c r="AM9" s="240"/>
      <c r="AN9" s="241"/>
      <c r="AO9" s="239"/>
      <c r="AP9" s="240"/>
      <c r="AQ9" s="240"/>
      <c r="AR9" s="240"/>
      <c r="AS9" s="241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</row>
    <row r="10" spans="1:115" s="5" customFormat="1" ht="57" customHeight="1" thickBot="1" x14ac:dyDescent="0.3">
      <c r="B10" s="96" t="s">
        <v>167</v>
      </c>
      <c r="C10" s="80">
        <v>5</v>
      </c>
      <c r="D10" s="85" t="s">
        <v>10</v>
      </c>
      <c r="E10" s="82" t="s">
        <v>171</v>
      </c>
      <c r="F10" s="82" t="s">
        <v>11</v>
      </c>
      <c r="G10" s="82" t="s">
        <v>12</v>
      </c>
      <c r="H10" s="21">
        <v>46238</v>
      </c>
      <c r="I10" s="86">
        <v>46387</v>
      </c>
      <c r="J10" s="82" t="s">
        <v>13</v>
      </c>
      <c r="K10" s="82" t="s">
        <v>14</v>
      </c>
      <c r="L10" s="82" t="s">
        <v>15</v>
      </c>
      <c r="M10" s="82" t="s">
        <v>16</v>
      </c>
      <c r="N10" s="82">
        <v>1</v>
      </c>
      <c r="O10" s="140">
        <v>1</v>
      </c>
      <c r="P10" s="233"/>
      <c r="Q10" s="234"/>
      <c r="R10" s="235" t="str">
        <f t="shared" si="0"/>
        <v>NP</v>
      </c>
      <c r="S10" s="233">
        <v>1</v>
      </c>
      <c r="T10" s="234"/>
      <c r="U10" s="235">
        <f t="shared" si="1"/>
        <v>0</v>
      </c>
      <c r="V10" s="233">
        <v>1</v>
      </c>
      <c r="W10" s="234"/>
      <c r="X10" s="227">
        <f t="shared" si="5"/>
        <v>0</v>
      </c>
      <c r="Y10" s="233">
        <f t="shared" si="7"/>
        <v>2</v>
      </c>
      <c r="Z10" s="236">
        <f t="shared" si="8"/>
        <v>0</v>
      </c>
      <c r="AA10" s="224" t="str">
        <f t="shared" si="2"/>
        <v>NP</v>
      </c>
      <c r="AB10" s="237">
        <f t="shared" si="3"/>
        <v>0</v>
      </c>
      <c r="AC10" s="238">
        <f t="shared" si="4"/>
        <v>0</v>
      </c>
      <c r="AD10" s="227">
        <f t="shared" si="6"/>
        <v>0</v>
      </c>
      <c r="AE10" s="239"/>
      <c r="AF10" s="240"/>
      <c r="AG10" s="240"/>
      <c r="AH10" s="240"/>
      <c r="AI10" s="242"/>
      <c r="AJ10" s="239"/>
      <c r="AK10" s="240"/>
      <c r="AL10" s="240"/>
      <c r="AM10" s="240"/>
      <c r="AN10" s="242"/>
      <c r="AO10" s="239"/>
      <c r="AP10" s="240"/>
      <c r="AQ10" s="240"/>
      <c r="AR10" s="240"/>
      <c r="AS10" s="242"/>
    </row>
    <row r="11" spans="1:115" s="5" customFormat="1" ht="60.75" customHeight="1" thickBot="1" x14ac:dyDescent="0.3">
      <c r="A11" s="87"/>
      <c r="B11" s="304" t="s">
        <v>168</v>
      </c>
      <c r="C11" s="94">
        <v>6</v>
      </c>
      <c r="D11" s="88" t="s">
        <v>17</v>
      </c>
      <c r="E11" s="89" t="s">
        <v>172</v>
      </c>
      <c r="F11" s="89" t="s">
        <v>19</v>
      </c>
      <c r="G11" s="89" t="s">
        <v>12</v>
      </c>
      <c r="H11" s="21">
        <v>46238</v>
      </c>
      <c r="I11" s="90">
        <v>46387</v>
      </c>
      <c r="J11" s="89" t="s">
        <v>20</v>
      </c>
      <c r="K11" s="89" t="s">
        <v>21</v>
      </c>
      <c r="L11" s="89" t="s">
        <v>15</v>
      </c>
      <c r="M11" s="89" t="s">
        <v>16</v>
      </c>
      <c r="N11" s="89"/>
      <c r="O11" s="141">
        <v>4</v>
      </c>
      <c r="P11" s="134"/>
      <c r="Q11" s="132"/>
      <c r="R11" s="228" t="str">
        <f t="shared" si="0"/>
        <v>NP</v>
      </c>
      <c r="S11" s="134"/>
      <c r="T11" s="132"/>
      <c r="U11" s="228" t="str">
        <f t="shared" si="1"/>
        <v>NP</v>
      </c>
      <c r="V11" s="134">
        <v>4</v>
      </c>
      <c r="W11" s="132"/>
      <c r="X11" s="196">
        <f t="shared" si="5"/>
        <v>0</v>
      </c>
      <c r="Y11" s="134">
        <f t="shared" si="7"/>
        <v>4</v>
      </c>
      <c r="Z11" s="229">
        <f t="shared" si="8"/>
        <v>0</v>
      </c>
      <c r="AA11" s="216" t="str">
        <f t="shared" si="2"/>
        <v>NP</v>
      </c>
      <c r="AB11" s="230" t="str">
        <f t="shared" si="3"/>
        <v>NP</v>
      </c>
      <c r="AC11" s="231">
        <f t="shared" si="4"/>
        <v>0</v>
      </c>
      <c r="AD11" s="196">
        <f t="shared" si="6"/>
        <v>0</v>
      </c>
      <c r="AE11" s="177"/>
      <c r="AF11" s="178"/>
      <c r="AG11" s="178"/>
      <c r="AH11" s="178"/>
      <c r="AI11" s="219"/>
      <c r="AJ11" s="177"/>
      <c r="AK11" s="178"/>
      <c r="AL11" s="178"/>
      <c r="AM11" s="178"/>
      <c r="AN11" s="219"/>
      <c r="AO11" s="177"/>
      <c r="AP11" s="178"/>
      <c r="AQ11" s="178"/>
      <c r="AR11" s="178"/>
      <c r="AS11" s="219"/>
    </row>
    <row r="12" spans="1:115" s="5" customFormat="1" ht="84" customHeight="1" thickTop="1" thickBot="1" x14ac:dyDescent="0.3">
      <c r="A12" s="87"/>
      <c r="B12" s="305"/>
      <c r="C12" s="71">
        <v>7</v>
      </c>
      <c r="D12" s="46" t="s">
        <v>22</v>
      </c>
      <c r="E12" s="25" t="s">
        <v>24</v>
      </c>
      <c r="F12" s="25" t="s">
        <v>25</v>
      </c>
      <c r="G12" s="25" t="s">
        <v>177</v>
      </c>
      <c r="H12" s="21">
        <v>46238</v>
      </c>
      <c r="I12" s="42">
        <v>46387</v>
      </c>
      <c r="J12" s="77" t="s">
        <v>26</v>
      </c>
      <c r="K12" s="25" t="s">
        <v>21</v>
      </c>
      <c r="L12" s="25" t="s">
        <v>15</v>
      </c>
      <c r="M12" s="25" t="s">
        <v>16</v>
      </c>
      <c r="N12" s="25">
        <v>1</v>
      </c>
      <c r="O12" s="39">
        <v>3</v>
      </c>
      <c r="P12" s="135"/>
      <c r="Q12" s="136"/>
      <c r="R12" s="137" t="str">
        <f t="shared" si="0"/>
        <v>NP</v>
      </c>
      <c r="S12" s="135">
        <v>1</v>
      </c>
      <c r="T12" s="136"/>
      <c r="U12" s="137">
        <f t="shared" si="1"/>
        <v>0</v>
      </c>
      <c r="V12" s="135">
        <v>3</v>
      </c>
      <c r="W12" s="136"/>
      <c r="X12" s="133">
        <f t="shared" si="5"/>
        <v>0</v>
      </c>
      <c r="Y12" s="135">
        <f t="shared" si="7"/>
        <v>4</v>
      </c>
      <c r="Z12" s="199">
        <f t="shared" si="8"/>
        <v>0</v>
      </c>
      <c r="AA12" s="197" t="str">
        <f t="shared" si="2"/>
        <v>NP</v>
      </c>
      <c r="AB12" s="154">
        <f t="shared" si="3"/>
        <v>0</v>
      </c>
      <c r="AC12" s="130">
        <f t="shared" si="4"/>
        <v>0</v>
      </c>
      <c r="AD12" s="167">
        <f t="shared" si="6"/>
        <v>0</v>
      </c>
      <c r="AE12" s="170"/>
      <c r="AF12" s="169"/>
      <c r="AG12" s="169"/>
      <c r="AH12" s="169"/>
      <c r="AI12" s="173"/>
      <c r="AJ12" s="170"/>
      <c r="AK12" s="169"/>
      <c r="AL12" s="169"/>
      <c r="AM12" s="169"/>
      <c r="AN12" s="173"/>
      <c r="AO12" s="170"/>
      <c r="AP12" s="169"/>
      <c r="AQ12" s="169"/>
      <c r="AR12" s="169"/>
      <c r="AS12" s="173"/>
    </row>
    <row r="13" spans="1:115" s="5" customFormat="1" ht="74.25" customHeight="1" thickTop="1" thickBot="1" x14ac:dyDescent="0.3">
      <c r="A13" s="87"/>
      <c r="B13" s="306"/>
      <c r="C13" s="95">
        <v>8</v>
      </c>
      <c r="D13" s="91" t="s">
        <v>27</v>
      </c>
      <c r="E13" s="92" t="s">
        <v>28</v>
      </c>
      <c r="F13" s="92" t="s">
        <v>29</v>
      </c>
      <c r="G13" s="92" t="s">
        <v>30</v>
      </c>
      <c r="H13" s="21">
        <v>46238</v>
      </c>
      <c r="I13" s="93">
        <v>46387</v>
      </c>
      <c r="J13" s="92" t="s">
        <v>31</v>
      </c>
      <c r="K13" s="92" t="s">
        <v>23</v>
      </c>
      <c r="L13" s="92" t="s">
        <v>15</v>
      </c>
      <c r="M13" s="92" t="s">
        <v>16</v>
      </c>
      <c r="N13" s="92" t="s">
        <v>23</v>
      </c>
      <c r="O13" s="142">
        <v>1</v>
      </c>
      <c r="P13" s="155"/>
      <c r="Q13" s="156"/>
      <c r="R13" s="138" t="str">
        <f t="shared" si="0"/>
        <v>NP</v>
      </c>
      <c r="S13" s="155"/>
      <c r="T13" s="156"/>
      <c r="U13" s="138" t="str">
        <f t="shared" si="1"/>
        <v>NP</v>
      </c>
      <c r="V13" s="155">
        <v>1</v>
      </c>
      <c r="W13" s="156"/>
      <c r="X13" s="168">
        <f t="shared" si="5"/>
        <v>0</v>
      </c>
      <c r="Y13" s="155">
        <f t="shared" si="7"/>
        <v>1</v>
      </c>
      <c r="Z13" s="200">
        <f t="shared" si="8"/>
        <v>0</v>
      </c>
      <c r="AA13" s="197" t="str">
        <f t="shared" si="2"/>
        <v>NP</v>
      </c>
      <c r="AB13" s="157" t="str">
        <f t="shared" si="3"/>
        <v>NP</v>
      </c>
      <c r="AC13" s="158">
        <f t="shared" si="4"/>
        <v>0</v>
      </c>
      <c r="AD13" s="167">
        <f t="shared" si="6"/>
        <v>0</v>
      </c>
      <c r="AE13" s="174"/>
      <c r="AF13" s="175"/>
      <c r="AG13" s="175"/>
      <c r="AH13" s="175"/>
      <c r="AI13" s="176"/>
      <c r="AJ13" s="174"/>
      <c r="AK13" s="175"/>
      <c r="AL13" s="175"/>
      <c r="AM13" s="175"/>
      <c r="AN13" s="176"/>
      <c r="AO13" s="174"/>
      <c r="AP13" s="175"/>
      <c r="AQ13" s="175"/>
      <c r="AR13" s="175"/>
      <c r="AS13" s="176"/>
    </row>
    <row r="14" spans="1:115" ht="19.5" thickBot="1" x14ac:dyDescent="0.35">
      <c r="O14" s="165" t="s">
        <v>216</v>
      </c>
      <c r="P14" s="159">
        <f>SUM(P6:P13)</f>
        <v>0</v>
      </c>
      <c r="Q14" s="160">
        <f>SUM(Q6:Q13)</f>
        <v>0</v>
      </c>
      <c r="R14" s="162"/>
      <c r="S14" s="159">
        <f>SUM(S6:S13)</f>
        <v>3</v>
      </c>
      <c r="T14" s="160">
        <f>SUM(T6:T13)</f>
        <v>0</v>
      </c>
      <c r="U14" s="162"/>
      <c r="V14" s="159">
        <f>SUM(V6:V13)</f>
        <v>27</v>
      </c>
      <c r="W14" s="160">
        <f>SUM(W6:W13)</f>
        <v>0</v>
      </c>
      <c r="X14" s="161"/>
      <c r="Y14" s="159">
        <f>SUM(Y6:Y13)</f>
        <v>30</v>
      </c>
      <c r="Z14" s="160">
        <f>SUM(Z6:Z13)</f>
        <v>0</v>
      </c>
      <c r="AA14" s="163" t="e">
        <f>+Q14/P14</f>
        <v>#DIV/0!</v>
      </c>
      <c r="AB14" s="163">
        <f>+T14/S14</f>
        <v>0</v>
      </c>
      <c r="AC14" s="164">
        <f>+W14/V14</f>
        <v>0</v>
      </c>
      <c r="AD14" s="164">
        <f>+Z14/Y14</f>
        <v>0</v>
      </c>
      <c r="AE14" s="195"/>
      <c r="AF14" s="195"/>
      <c r="AG14" s="195"/>
      <c r="AH14" s="195"/>
      <c r="AI14" s="195"/>
      <c r="AJ14" s="7"/>
      <c r="AK14" s="7"/>
      <c r="AL14" s="7"/>
      <c r="AM14" s="7"/>
    </row>
  </sheetData>
  <autoFilter ref="B2:M13" xr:uid="{00000000-0001-0000-0200-000000000000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</autoFilter>
  <mergeCells count="38">
    <mergeCell ref="AI3:AI5"/>
    <mergeCell ref="Y3:Y5"/>
    <mergeCell ref="Z3:Z5"/>
    <mergeCell ref="AA3:AD4"/>
    <mergeCell ref="AE3:AE5"/>
    <mergeCell ref="AF3:AF5"/>
    <mergeCell ref="AG3:AG5"/>
    <mergeCell ref="AH3:AH5"/>
    <mergeCell ref="B2:O2"/>
    <mergeCell ref="B6:B8"/>
    <mergeCell ref="B11:B13"/>
    <mergeCell ref="B3:M3"/>
    <mergeCell ref="N3:O4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S3:U4"/>
    <mergeCell ref="V3:X4"/>
    <mergeCell ref="B4:B5"/>
    <mergeCell ref="C4:C5"/>
    <mergeCell ref="D4:D5"/>
    <mergeCell ref="P3:R4"/>
    <mergeCell ref="AM3:AM5"/>
    <mergeCell ref="AL3:AL5"/>
    <mergeCell ref="AK3:AK5"/>
    <mergeCell ref="AJ3:AJ5"/>
    <mergeCell ref="AQ3:AQ5"/>
    <mergeCell ref="AR3:AR5"/>
    <mergeCell ref="AS3:AS5"/>
    <mergeCell ref="AN3:AN5"/>
    <mergeCell ref="AO3:AO5"/>
    <mergeCell ref="AP3:AP5"/>
  </mergeCells>
  <phoneticPr fontId="6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4C819-679A-4D32-8DF8-B6599836DFB3}">
  <sheetPr>
    <tabColor rgb="FF305496"/>
  </sheetPr>
  <dimension ref="A1:DN8"/>
  <sheetViews>
    <sheetView zoomScale="90" zoomScaleNormal="90" workbookViewId="0">
      <selection activeCell="H7" sqref="H7"/>
    </sheetView>
  </sheetViews>
  <sheetFormatPr baseColWidth="10" defaultColWidth="11.42578125" defaultRowHeight="16.5" x14ac:dyDescent="0.3"/>
  <cols>
    <col min="1" max="1" width="1.28515625" style="1" customWidth="1"/>
    <col min="2" max="2" width="25.42578125" style="1" customWidth="1"/>
    <col min="3" max="3" width="5.28515625" style="1" customWidth="1"/>
    <col min="4" max="4" width="43.28515625" style="1" customWidth="1"/>
    <col min="5" max="7" width="42.85546875" style="1" customWidth="1"/>
    <col min="8" max="8" width="12.140625" style="1" bestFit="1" customWidth="1"/>
    <col min="9" max="9" width="12.5703125" style="1" customWidth="1"/>
    <col min="10" max="10" width="49" style="1" customWidth="1"/>
    <col min="11" max="11" width="36.7109375" style="1" customWidth="1"/>
    <col min="12" max="13" width="22.28515625" style="1" customWidth="1"/>
    <col min="14" max="14" width="14.85546875" style="1" customWidth="1"/>
    <col min="15" max="15" width="15.28515625" style="1" customWidth="1"/>
    <col min="16" max="24" width="11.42578125" style="1"/>
    <col min="25" max="26" width="18.85546875" style="1" customWidth="1"/>
    <col min="27" max="27" width="14.140625" style="1" bestFit="1" customWidth="1"/>
    <col min="28" max="28" width="14.5703125" style="1" bestFit="1" customWidth="1"/>
    <col min="29" max="29" width="15" style="1" bestFit="1" customWidth="1"/>
    <col min="30" max="30" width="11.42578125" style="1"/>
    <col min="31" max="45" width="30.7109375" style="1" customWidth="1"/>
    <col min="46" max="16384" width="11.42578125" style="1"/>
  </cols>
  <sheetData>
    <row r="1" spans="1:118" ht="6" customHeight="1" thickBot="1" x14ac:dyDescent="0.35"/>
    <row r="2" spans="1:118" ht="159" customHeight="1" thickBot="1" x14ac:dyDescent="0.35">
      <c r="B2" s="299" t="s">
        <v>266</v>
      </c>
      <c r="C2" s="300"/>
      <c r="D2" s="300"/>
      <c r="E2" s="300"/>
      <c r="F2" s="300"/>
      <c r="G2" s="300"/>
      <c r="H2" s="300"/>
      <c r="I2" s="300"/>
      <c r="J2" s="300"/>
      <c r="K2" s="300"/>
      <c r="L2" s="300"/>
      <c r="M2" s="300"/>
      <c r="N2" s="300"/>
      <c r="O2" s="301"/>
    </row>
    <row r="3" spans="1:118" ht="17.25" customHeight="1" thickBot="1" x14ac:dyDescent="0.35">
      <c r="A3" s="5"/>
      <c r="B3" s="307" t="s">
        <v>197</v>
      </c>
      <c r="C3" s="308"/>
      <c r="D3" s="308"/>
      <c r="E3" s="309"/>
      <c r="F3" s="308"/>
      <c r="G3" s="308"/>
      <c r="H3" s="309"/>
      <c r="I3" s="308"/>
      <c r="J3" s="309"/>
      <c r="K3" s="308"/>
      <c r="L3" s="308"/>
      <c r="M3" s="310"/>
      <c r="N3" s="311" t="s">
        <v>1</v>
      </c>
      <c r="O3" s="376"/>
      <c r="P3" s="287" t="s">
        <v>257</v>
      </c>
      <c r="Q3" s="288"/>
      <c r="R3" s="289"/>
      <c r="S3" s="287" t="s">
        <v>214</v>
      </c>
      <c r="T3" s="288"/>
      <c r="U3" s="289"/>
      <c r="V3" s="287" t="s">
        <v>215</v>
      </c>
      <c r="W3" s="288"/>
      <c r="X3" s="289"/>
      <c r="Y3" s="325" t="s">
        <v>264</v>
      </c>
      <c r="Z3" s="325" t="s">
        <v>265</v>
      </c>
      <c r="AA3" s="328" t="s">
        <v>220</v>
      </c>
      <c r="AB3" s="329"/>
      <c r="AC3" s="329"/>
      <c r="AD3" s="330"/>
      <c r="AE3" s="284" t="s">
        <v>258</v>
      </c>
      <c r="AF3" s="278" t="s">
        <v>259</v>
      </c>
      <c r="AG3" s="278" t="s">
        <v>260</v>
      </c>
      <c r="AH3" s="278" t="s">
        <v>261</v>
      </c>
      <c r="AI3" s="281" t="s">
        <v>262</v>
      </c>
      <c r="AJ3" s="284" t="s">
        <v>221</v>
      </c>
      <c r="AK3" s="278" t="s">
        <v>222</v>
      </c>
      <c r="AL3" s="278" t="s">
        <v>223</v>
      </c>
      <c r="AM3" s="278" t="s">
        <v>224</v>
      </c>
      <c r="AN3" s="281" t="s">
        <v>229</v>
      </c>
      <c r="AO3" s="278" t="s">
        <v>225</v>
      </c>
      <c r="AP3" s="278" t="s">
        <v>226</v>
      </c>
      <c r="AQ3" s="278" t="s">
        <v>227</v>
      </c>
      <c r="AR3" s="278" t="s">
        <v>228</v>
      </c>
      <c r="AS3" s="281" t="s">
        <v>230</v>
      </c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</row>
    <row r="4" spans="1:118" s="5" customFormat="1" ht="15" customHeight="1" thickBot="1" x14ac:dyDescent="0.3">
      <c r="B4" s="293" t="s">
        <v>2</v>
      </c>
      <c r="C4" s="295" t="s">
        <v>3</v>
      </c>
      <c r="D4" s="297" t="s">
        <v>4</v>
      </c>
      <c r="E4" s="315" t="s">
        <v>202</v>
      </c>
      <c r="F4" s="317" t="s">
        <v>5</v>
      </c>
      <c r="G4" s="319" t="s">
        <v>6</v>
      </c>
      <c r="H4" s="318" t="s">
        <v>7</v>
      </c>
      <c r="I4" s="319" t="s">
        <v>200</v>
      </c>
      <c r="J4" s="318" t="s">
        <v>203</v>
      </c>
      <c r="K4" s="321" t="s">
        <v>8</v>
      </c>
      <c r="L4" s="319" t="s">
        <v>204</v>
      </c>
      <c r="M4" s="323" t="s">
        <v>205</v>
      </c>
      <c r="N4" s="313"/>
      <c r="O4" s="377"/>
      <c r="P4" s="290"/>
      <c r="Q4" s="291"/>
      <c r="R4" s="292"/>
      <c r="S4" s="290"/>
      <c r="T4" s="291"/>
      <c r="U4" s="292"/>
      <c r="V4" s="290"/>
      <c r="W4" s="291"/>
      <c r="X4" s="292"/>
      <c r="Y4" s="326"/>
      <c r="Z4" s="326"/>
      <c r="AA4" s="331"/>
      <c r="AB4" s="332"/>
      <c r="AC4" s="332"/>
      <c r="AD4" s="333"/>
      <c r="AE4" s="285"/>
      <c r="AF4" s="279"/>
      <c r="AG4" s="279"/>
      <c r="AH4" s="279"/>
      <c r="AI4" s="282"/>
      <c r="AJ4" s="285"/>
      <c r="AK4" s="279"/>
      <c r="AL4" s="279"/>
      <c r="AM4" s="279"/>
      <c r="AN4" s="282"/>
      <c r="AO4" s="279"/>
      <c r="AP4" s="279"/>
      <c r="AQ4" s="279"/>
      <c r="AR4" s="279"/>
      <c r="AS4" s="282"/>
    </row>
    <row r="5" spans="1:118" s="7" customFormat="1" ht="20.25" customHeight="1" thickBot="1" x14ac:dyDescent="0.3">
      <c r="B5" s="294"/>
      <c r="C5" s="296"/>
      <c r="D5" s="298"/>
      <c r="E5" s="316"/>
      <c r="F5" s="318"/>
      <c r="G5" s="320"/>
      <c r="H5" s="318"/>
      <c r="I5" s="320"/>
      <c r="J5" s="318"/>
      <c r="K5" s="322"/>
      <c r="L5" s="320"/>
      <c r="M5" s="324"/>
      <c r="N5" s="76" t="s">
        <v>201</v>
      </c>
      <c r="O5" s="75" t="s">
        <v>9</v>
      </c>
      <c r="P5" s="146" t="s">
        <v>211</v>
      </c>
      <c r="Q5" s="147" t="s">
        <v>212</v>
      </c>
      <c r="R5" s="148" t="s">
        <v>213</v>
      </c>
      <c r="S5" s="146" t="s">
        <v>211</v>
      </c>
      <c r="T5" s="147" t="s">
        <v>212</v>
      </c>
      <c r="U5" s="148" t="s">
        <v>213</v>
      </c>
      <c r="V5" s="146" t="s">
        <v>211</v>
      </c>
      <c r="W5" s="147" t="s">
        <v>212</v>
      </c>
      <c r="X5" s="149" t="s">
        <v>213</v>
      </c>
      <c r="Y5" s="327"/>
      <c r="Z5" s="327"/>
      <c r="AA5" s="150" t="s">
        <v>263</v>
      </c>
      <c r="AB5" s="150" t="s">
        <v>217</v>
      </c>
      <c r="AC5" s="151" t="s">
        <v>218</v>
      </c>
      <c r="AD5" s="166" t="s">
        <v>219</v>
      </c>
      <c r="AE5" s="286"/>
      <c r="AF5" s="280"/>
      <c r="AG5" s="280"/>
      <c r="AH5" s="280"/>
      <c r="AI5" s="283"/>
      <c r="AJ5" s="286"/>
      <c r="AK5" s="280"/>
      <c r="AL5" s="280"/>
      <c r="AM5" s="280"/>
      <c r="AN5" s="283"/>
      <c r="AO5" s="280"/>
      <c r="AP5" s="280"/>
      <c r="AQ5" s="280"/>
      <c r="AR5" s="280"/>
      <c r="AS5" s="283"/>
    </row>
    <row r="6" spans="1:118" ht="95.25" thickBot="1" x14ac:dyDescent="0.35">
      <c r="B6" s="96" t="s">
        <v>169</v>
      </c>
      <c r="C6" s="100">
        <v>1</v>
      </c>
      <c r="D6" s="85" t="s">
        <v>162</v>
      </c>
      <c r="E6" s="82" t="s">
        <v>184</v>
      </c>
      <c r="F6" s="82" t="s">
        <v>183</v>
      </c>
      <c r="G6" s="82" t="s">
        <v>164</v>
      </c>
      <c r="H6" s="21">
        <v>46238</v>
      </c>
      <c r="I6" s="86">
        <v>46387</v>
      </c>
      <c r="J6" s="82" t="s">
        <v>163</v>
      </c>
      <c r="K6" s="99"/>
      <c r="L6" s="82" t="s">
        <v>15</v>
      </c>
      <c r="M6" s="82" t="s">
        <v>18</v>
      </c>
      <c r="N6" s="82" t="s">
        <v>23</v>
      </c>
      <c r="O6" s="82">
        <v>1</v>
      </c>
      <c r="P6" s="143"/>
      <c r="Q6" s="144"/>
      <c r="R6" s="145" t="str">
        <f t="shared" ref="R6:R7" si="0">IFERROR(Q6/P6,"NP")</f>
        <v>NP</v>
      </c>
      <c r="S6" s="143"/>
      <c r="T6" s="144"/>
      <c r="U6" s="145" t="str">
        <f t="shared" ref="U6:U7" si="1">IFERROR(T6/S6,"NP")</f>
        <v>NP</v>
      </c>
      <c r="V6" s="134">
        <v>1</v>
      </c>
      <c r="W6" s="132"/>
      <c r="X6" s="196">
        <f>IFERROR(W6/V6,"NP")</f>
        <v>0</v>
      </c>
      <c r="Y6" s="143">
        <f>+P6+S6+V6</f>
        <v>1</v>
      </c>
      <c r="Z6" s="198">
        <f>+Q6+T6+W6</f>
        <v>0</v>
      </c>
      <c r="AA6" s="197" t="str">
        <f t="shared" ref="AA6:AA7" si="2">IFERROR(+Q6/P6,"NP")</f>
        <v>NP</v>
      </c>
      <c r="AB6" s="152" t="str">
        <f t="shared" ref="AB6" si="3">IFERROR(+T6/S6,"NP")</f>
        <v>NP</v>
      </c>
      <c r="AC6" s="153">
        <f t="shared" ref="AC6:AC7" si="4">IFERROR(+W6/V6,"NP")</f>
        <v>0</v>
      </c>
      <c r="AD6" s="167">
        <f>IFERROR(Z6/Y6,"NP")</f>
        <v>0</v>
      </c>
      <c r="AE6" s="177"/>
      <c r="AF6" s="178"/>
      <c r="AG6" s="178"/>
      <c r="AH6" s="178"/>
      <c r="AI6" s="179"/>
      <c r="AJ6" s="177"/>
      <c r="AK6" s="178"/>
      <c r="AL6" s="178"/>
      <c r="AM6" s="178"/>
      <c r="AN6" s="179"/>
      <c r="AO6" s="177"/>
      <c r="AP6" s="178"/>
      <c r="AQ6" s="178"/>
      <c r="AR6" s="178"/>
      <c r="AS6" s="179"/>
    </row>
    <row r="7" spans="1:118" s="8" customFormat="1" ht="70.5" customHeight="1" thickTop="1" thickBot="1" x14ac:dyDescent="0.3">
      <c r="B7" s="98" t="s">
        <v>170</v>
      </c>
      <c r="C7" s="29">
        <v>2</v>
      </c>
      <c r="D7" s="97" t="s">
        <v>45</v>
      </c>
      <c r="E7" s="30" t="s">
        <v>46</v>
      </c>
      <c r="F7" s="31" t="s">
        <v>47</v>
      </c>
      <c r="G7" s="31" t="s">
        <v>48</v>
      </c>
      <c r="H7" s="21">
        <v>46238</v>
      </c>
      <c r="I7" s="72">
        <v>46387</v>
      </c>
      <c r="J7" s="31" t="s">
        <v>35</v>
      </c>
      <c r="K7" s="31" t="s">
        <v>49</v>
      </c>
      <c r="L7" s="31" t="s">
        <v>15</v>
      </c>
      <c r="M7" s="60" t="s">
        <v>18</v>
      </c>
      <c r="N7" s="30" t="s">
        <v>23</v>
      </c>
      <c r="O7" s="31">
        <v>1</v>
      </c>
      <c r="P7" s="135"/>
      <c r="Q7" s="136"/>
      <c r="R7" s="137" t="str">
        <f t="shared" si="0"/>
        <v>NP</v>
      </c>
      <c r="S7" s="135"/>
      <c r="T7" s="136"/>
      <c r="U7" s="137" t="str">
        <f t="shared" si="1"/>
        <v>NP</v>
      </c>
      <c r="V7" s="135">
        <v>1</v>
      </c>
      <c r="W7" s="136"/>
      <c r="X7" s="133">
        <f t="shared" ref="X7" si="5">IFERROR(W7/V7,"NP")</f>
        <v>0</v>
      </c>
      <c r="Y7" s="135">
        <f>+P7+S7+V7</f>
        <v>1</v>
      </c>
      <c r="Z7" s="199">
        <f>+Q7+T7+W7</f>
        <v>0</v>
      </c>
      <c r="AA7" s="197" t="str">
        <f t="shared" si="2"/>
        <v>NP</v>
      </c>
      <c r="AB7" s="154" t="str">
        <f>IFERROR(+T7/S7,"NP")</f>
        <v>NP</v>
      </c>
      <c r="AC7" s="130">
        <f t="shared" si="4"/>
        <v>0</v>
      </c>
      <c r="AD7" s="167">
        <f t="shared" ref="AD7" si="6">IFERROR(Z7/Y7,"NP")</f>
        <v>0</v>
      </c>
      <c r="AE7" s="174"/>
      <c r="AF7" s="175"/>
      <c r="AG7" s="175"/>
      <c r="AH7" s="175"/>
      <c r="AI7" s="232"/>
      <c r="AJ7" s="174"/>
      <c r="AK7" s="175"/>
      <c r="AL7" s="175"/>
      <c r="AM7" s="175"/>
      <c r="AN7" s="232"/>
      <c r="AO7" s="174"/>
      <c r="AP7" s="175"/>
      <c r="AQ7" s="175"/>
      <c r="AR7" s="175"/>
      <c r="AS7" s="232"/>
    </row>
    <row r="8" spans="1:118" ht="19.5" thickBot="1" x14ac:dyDescent="0.35">
      <c r="O8" s="165" t="s">
        <v>216</v>
      </c>
      <c r="P8" s="159">
        <f>SUM(P6:P7)</f>
        <v>0</v>
      </c>
      <c r="Q8" s="160">
        <f>SUM(Q6:Q7)</f>
        <v>0</v>
      </c>
      <c r="R8" s="162"/>
      <c r="S8" s="159">
        <f>SUM(S6:S7)</f>
        <v>0</v>
      </c>
      <c r="T8" s="160">
        <f>SUM(T6:T7)</f>
        <v>0</v>
      </c>
      <c r="U8" s="162"/>
      <c r="V8" s="159">
        <f>SUM(V6:V7)</f>
        <v>2</v>
      </c>
      <c r="W8" s="160">
        <f>SUM(W6:W7)</f>
        <v>0</v>
      </c>
      <c r="X8" s="161"/>
      <c r="Y8" s="159">
        <f>SUM(Y6:Y7)</f>
        <v>2</v>
      </c>
      <c r="Z8" s="160">
        <f>SUM(Z6:Z7)</f>
        <v>0</v>
      </c>
      <c r="AA8" s="163" t="e">
        <f>+Q8/P8</f>
        <v>#DIV/0!</v>
      </c>
      <c r="AB8" s="163" t="e">
        <f>+T8/S8</f>
        <v>#DIV/0!</v>
      </c>
      <c r="AC8" s="164">
        <f>+W8/V8</f>
        <v>0</v>
      </c>
      <c r="AD8" s="164">
        <f>+Z8/Y8</f>
        <v>0</v>
      </c>
    </row>
  </sheetData>
  <autoFilter ref="B2:M7" xr:uid="{00000000-0001-0000-0200-000000000000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</autoFilter>
  <mergeCells count="36">
    <mergeCell ref="B2:O2"/>
    <mergeCell ref="B3:M3"/>
    <mergeCell ref="N3:O4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P3:R4"/>
    <mergeCell ref="S3:U4"/>
    <mergeCell ref="V3:X4"/>
    <mergeCell ref="Y3:Y5"/>
    <mergeCell ref="Z3:Z5"/>
    <mergeCell ref="AA3:AD4"/>
    <mergeCell ref="AE3:AE5"/>
    <mergeCell ref="AF3:AF5"/>
    <mergeCell ref="AG3:AG5"/>
    <mergeCell ref="AH3:AH5"/>
    <mergeCell ref="AI3:AI5"/>
    <mergeCell ref="AJ3:AJ5"/>
    <mergeCell ref="AK3:AK5"/>
    <mergeCell ref="AL3:AL5"/>
    <mergeCell ref="AR3:AR5"/>
    <mergeCell ref="AS3:AS5"/>
    <mergeCell ref="AM3:AM5"/>
    <mergeCell ref="AN3:AN5"/>
    <mergeCell ref="AO3:AO5"/>
    <mergeCell ref="AP3:AP5"/>
    <mergeCell ref="AQ3:AQ5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ED120-B560-4B11-A9D3-1EA24E063140}">
  <sheetPr>
    <tabColor rgb="FF305496"/>
  </sheetPr>
  <dimension ref="A1:DN40"/>
  <sheetViews>
    <sheetView zoomScale="90" zoomScaleNormal="90" workbookViewId="0">
      <selection activeCell="H7" sqref="H7:H29"/>
    </sheetView>
  </sheetViews>
  <sheetFormatPr baseColWidth="10" defaultColWidth="11.42578125" defaultRowHeight="16.5" x14ac:dyDescent="0.3"/>
  <cols>
    <col min="1" max="1" width="1.85546875" style="1" customWidth="1"/>
    <col min="2" max="2" width="25.42578125" style="8" customWidth="1"/>
    <col min="3" max="3" width="5" style="1" customWidth="1"/>
    <col min="4" max="4" width="43.28515625" style="3" customWidth="1"/>
    <col min="5" max="7" width="42.85546875" style="1" customWidth="1"/>
    <col min="8" max="8" width="12.140625" style="1" bestFit="1" customWidth="1"/>
    <col min="9" max="9" width="13.42578125" style="1" customWidth="1"/>
    <col min="10" max="10" width="49" style="1" customWidth="1"/>
    <col min="11" max="11" width="36.7109375" style="1" customWidth="1"/>
    <col min="12" max="13" width="22.28515625" style="1" customWidth="1"/>
    <col min="14" max="14" width="16.7109375" style="201" customWidth="1"/>
    <col min="15" max="15" width="17" style="201" customWidth="1"/>
    <col min="16" max="24" width="11.42578125" style="1"/>
    <col min="25" max="26" width="19.140625" style="1" customWidth="1"/>
    <col min="27" max="27" width="14.140625" style="1" bestFit="1" customWidth="1"/>
    <col min="28" max="28" width="14.5703125" style="1" bestFit="1" customWidth="1"/>
    <col min="29" max="29" width="15" style="1" bestFit="1" customWidth="1"/>
    <col min="30" max="30" width="11.42578125" style="1"/>
    <col min="31" max="45" width="30.7109375" style="1" customWidth="1"/>
    <col min="46" max="16384" width="11.42578125" style="1"/>
  </cols>
  <sheetData>
    <row r="1" spans="1:118" ht="6.75" customHeight="1" thickBot="1" x14ac:dyDescent="0.35"/>
    <row r="2" spans="1:118" ht="159" customHeight="1" thickBot="1" x14ac:dyDescent="0.35">
      <c r="B2" s="299" t="s">
        <v>266</v>
      </c>
      <c r="C2" s="300"/>
      <c r="D2" s="300"/>
      <c r="E2" s="300"/>
      <c r="F2" s="300"/>
      <c r="G2" s="300"/>
      <c r="H2" s="300"/>
      <c r="I2" s="300"/>
      <c r="J2" s="300"/>
      <c r="K2" s="300"/>
      <c r="L2" s="300"/>
      <c r="M2" s="300"/>
      <c r="N2" s="300"/>
      <c r="O2" s="301"/>
    </row>
    <row r="3" spans="1:118" ht="16.5" customHeight="1" thickBot="1" x14ac:dyDescent="0.35">
      <c r="A3" s="5"/>
      <c r="B3" s="307" t="s">
        <v>198</v>
      </c>
      <c r="C3" s="308"/>
      <c r="D3" s="308"/>
      <c r="E3" s="309"/>
      <c r="F3" s="308"/>
      <c r="G3" s="308"/>
      <c r="H3" s="308"/>
      <c r="I3" s="309"/>
      <c r="J3" s="309"/>
      <c r="K3" s="308"/>
      <c r="L3" s="308"/>
      <c r="M3" s="310"/>
      <c r="N3" s="311" t="s">
        <v>1</v>
      </c>
      <c r="O3" s="376"/>
      <c r="P3" s="287" t="s">
        <v>257</v>
      </c>
      <c r="Q3" s="288"/>
      <c r="R3" s="289"/>
      <c r="S3" s="287" t="s">
        <v>214</v>
      </c>
      <c r="T3" s="288"/>
      <c r="U3" s="289"/>
      <c r="V3" s="287" t="s">
        <v>215</v>
      </c>
      <c r="W3" s="288"/>
      <c r="X3" s="289"/>
      <c r="Y3" s="325" t="s">
        <v>264</v>
      </c>
      <c r="Z3" s="325" t="s">
        <v>265</v>
      </c>
      <c r="AA3" s="328" t="s">
        <v>220</v>
      </c>
      <c r="AB3" s="329"/>
      <c r="AC3" s="329"/>
      <c r="AD3" s="330"/>
      <c r="AE3" s="284" t="s">
        <v>258</v>
      </c>
      <c r="AF3" s="278" t="s">
        <v>259</v>
      </c>
      <c r="AG3" s="278" t="s">
        <v>260</v>
      </c>
      <c r="AH3" s="278" t="s">
        <v>261</v>
      </c>
      <c r="AI3" s="281" t="s">
        <v>262</v>
      </c>
      <c r="AJ3" s="284" t="s">
        <v>221</v>
      </c>
      <c r="AK3" s="278" t="s">
        <v>222</v>
      </c>
      <c r="AL3" s="278" t="s">
        <v>223</v>
      </c>
      <c r="AM3" s="278" t="s">
        <v>224</v>
      </c>
      <c r="AN3" s="281" t="s">
        <v>229</v>
      </c>
      <c r="AO3" s="378" t="s">
        <v>225</v>
      </c>
      <c r="AP3" s="278" t="s">
        <v>226</v>
      </c>
      <c r="AQ3" s="278" t="s">
        <v>227</v>
      </c>
      <c r="AR3" s="278" t="s">
        <v>228</v>
      </c>
      <c r="AS3" s="281" t="s">
        <v>230</v>
      </c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</row>
    <row r="4" spans="1:118" s="5" customFormat="1" ht="15" customHeight="1" thickBot="1" x14ac:dyDescent="0.3">
      <c r="B4" s="293" t="s">
        <v>2</v>
      </c>
      <c r="C4" s="295" t="s">
        <v>3</v>
      </c>
      <c r="D4" s="297" t="s">
        <v>4</v>
      </c>
      <c r="E4" s="315" t="s">
        <v>202</v>
      </c>
      <c r="F4" s="317" t="s">
        <v>5</v>
      </c>
      <c r="G4" s="321" t="s">
        <v>6</v>
      </c>
      <c r="H4" s="315" t="s">
        <v>7</v>
      </c>
      <c r="I4" s="323" t="s">
        <v>200</v>
      </c>
      <c r="J4" s="318" t="s">
        <v>203</v>
      </c>
      <c r="K4" s="321" t="s">
        <v>8</v>
      </c>
      <c r="L4" s="319" t="s">
        <v>204</v>
      </c>
      <c r="M4" s="323" t="s">
        <v>205</v>
      </c>
      <c r="N4" s="313"/>
      <c r="O4" s="377"/>
      <c r="P4" s="290"/>
      <c r="Q4" s="291"/>
      <c r="R4" s="292"/>
      <c r="S4" s="290"/>
      <c r="T4" s="291"/>
      <c r="U4" s="292"/>
      <c r="V4" s="290"/>
      <c r="W4" s="291"/>
      <c r="X4" s="292"/>
      <c r="Y4" s="326"/>
      <c r="Z4" s="326"/>
      <c r="AA4" s="331"/>
      <c r="AB4" s="332"/>
      <c r="AC4" s="332"/>
      <c r="AD4" s="333"/>
      <c r="AE4" s="285"/>
      <c r="AF4" s="279"/>
      <c r="AG4" s="279"/>
      <c r="AH4" s="279"/>
      <c r="AI4" s="282"/>
      <c r="AJ4" s="285"/>
      <c r="AK4" s="279"/>
      <c r="AL4" s="279"/>
      <c r="AM4" s="279"/>
      <c r="AN4" s="282"/>
      <c r="AO4" s="379"/>
      <c r="AP4" s="279"/>
      <c r="AQ4" s="279"/>
      <c r="AR4" s="279"/>
      <c r="AS4" s="282"/>
    </row>
    <row r="5" spans="1:118" s="7" customFormat="1" ht="20.25" customHeight="1" thickBot="1" x14ac:dyDescent="0.3">
      <c r="B5" s="294"/>
      <c r="C5" s="296"/>
      <c r="D5" s="298"/>
      <c r="E5" s="316"/>
      <c r="F5" s="318"/>
      <c r="G5" s="322"/>
      <c r="H5" s="316"/>
      <c r="I5" s="324"/>
      <c r="J5" s="318"/>
      <c r="K5" s="322"/>
      <c r="L5" s="320"/>
      <c r="M5" s="324"/>
      <c r="N5" s="76" t="s">
        <v>201</v>
      </c>
      <c r="O5" s="75" t="s">
        <v>9</v>
      </c>
      <c r="P5" s="146" t="s">
        <v>211</v>
      </c>
      <c r="Q5" s="147" t="s">
        <v>212</v>
      </c>
      <c r="R5" s="148" t="s">
        <v>213</v>
      </c>
      <c r="S5" s="146" t="s">
        <v>211</v>
      </c>
      <c r="T5" s="147" t="s">
        <v>212</v>
      </c>
      <c r="U5" s="148" t="s">
        <v>213</v>
      </c>
      <c r="V5" s="146" t="s">
        <v>211</v>
      </c>
      <c r="W5" s="147" t="s">
        <v>212</v>
      </c>
      <c r="X5" s="149" t="s">
        <v>213</v>
      </c>
      <c r="Y5" s="327"/>
      <c r="Z5" s="327"/>
      <c r="AA5" s="150" t="s">
        <v>263</v>
      </c>
      <c r="AB5" s="150" t="s">
        <v>217</v>
      </c>
      <c r="AC5" s="151" t="s">
        <v>218</v>
      </c>
      <c r="AD5" s="166" t="s">
        <v>219</v>
      </c>
      <c r="AE5" s="383"/>
      <c r="AF5" s="381"/>
      <c r="AG5" s="381"/>
      <c r="AH5" s="381"/>
      <c r="AI5" s="382"/>
      <c r="AJ5" s="383"/>
      <c r="AK5" s="381"/>
      <c r="AL5" s="381"/>
      <c r="AM5" s="381"/>
      <c r="AN5" s="382"/>
      <c r="AO5" s="380"/>
      <c r="AP5" s="381"/>
      <c r="AQ5" s="381"/>
      <c r="AR5" s="381"/>
      <c r="AS5" s="382"/>
    </row>
    <row r="6" spans="1:118" s="33" customFormat="1" ht="57.75" customHeight="1" thickBot="1" x14ac:dyDescent="0.3">
      <c r="B6" s="384" t="s">
        <v>178</v>
      </c>
      <c r="C6" s="19">
        <v>1</v>
      </c>
      <c r="D6" s="34" t="s">
        <v>50</v>
      </c>
      <c r="E6" s="22" t="s">
        <v>51</v>
      </c>
      <c r="F6" s="22" t="s">
        <v>52</v>
      </c>
      <c r="G6" s="22" t="s">
        <v>53</v>
      </c>
      <c r="H6" s="21">
        <v>46238</v>
      </c>
      <c r="I6" s="35">
        <v>46387</v>
      </c>
      <c r="J6" s="22" t="s">
        <v>54</v>
      </c>
      <c r="K6" s="22" t="s">
        <v>21</v>
      </c>
      <c r="L6" s="22" t="s">
        <v>15</v>
      </c>
      <c r="M6" s="36" t="s">
        <v>55</v>
      </c>
      <c r="N6" s="10">
        <v>1</v>
      </c>
      <c r="O6" s="22">
        <v>3</v>
      </c>
      <c r="P6" s="143"/>
      <c r="Q6" s="144"/>
      <c r="R6" s="145" t="str">
        <f t="shared" ref="R6:R13" si="0">IFERROR(Q6/P6,"NP")</f>
        <v>NP</v>
      </c>
      <c r="S6" s="143">
        <v>1</v>
      </c>
      <c r="T6" s="144"/>
      <c r="U6" s="145">
        <f t="shared" ref="U6:U13" si="1">IFERROR(T6/S6,"NP")</f>
        <v>0</v>
      </c>
      <c r="V6" s="134">
        <v>3</v>
      </c>
      <c r="W6" s="132"/>
      <c r="X6" s="196">
        <f>IFERROR(W6/V6,"NP")</f>
        <v>0</v>
      </c>
      <c r="Y6" s="143">
        <f>+P6+S6+V6</f>
        <v>4</v>
      </c>
      <c r="Z6" s="198">
        <f>+Q6+T6+W6</f>
        <v>0</v>
      </c>
      <c r="AA6" s="197" t="str">
        <f t="shared" ref="AA6:AA13" si="2">IFERROR(+Q6/P6,"NP")</f>
        <v>NP</v>
      </c>
      <c r="AB6" s="152">
        <f t="shared" ref="AB6:AB13" si="3">IFERROR(+T6/S6,"NP")</f>
        <v>0</v>
      </c>
      <c r="AC6" s="153">
        <f t="shared" ref="AC6:AC13" si="4">IFERROR(+W6/V6,"NP")</f>
        <v>0</v>
      </c>
      <c r="AD6" s="167">
        <f>IFERROR(Z6/Y6,"NP")</f>
        <v>0</v>
      </c>
      <c r="AE6" s="205"/>
      <c r="AF6" s="206"/>
      <c r="AG6" s="206"/>
      <c r="AH6" s="206"/>
      <c r="AI6" s="207"/>
      <c r="AJ6" s="205"/>
      <c r="AK6" s="206"/>
      <c r="AL6" s="206"/>
      <c r="AM6" s="206"/>
      <c r="AN6" s="207"/>
      <c r="AO6" s="208"/>
      <c r="AP6" s="206"/>
      <c r="AQ6" s="206"/>
      <c r="AR6" s="206"/>
      <c r="AS6" s="207"/>
    </row>
    <row r="7" spans="1:118" s="33" customFormat="1" ht="68.25" customHeight="1" thickTop="1" thickBot="1" x14ac:dyDescent="0.3">
      <c r="A7" s="5"/>
      <c r="B7" s="303"/>
      <c r="C7" s="71">
        <v>2</v>
      </c>
      <c r="D7" s="38" t="s">
        <v>56</v>
      </c>
      <c r="E7" s="41" t="s">
        <v>57</v>
      </c>
      <c r="F7" s="25" t="s">
        <v>58</v>
      </c>
      <c r="G7" s="25" t="s">
        <v>12</v>
      </c>
      <c r="H7" s="21">
        <v>46238</v>
      </c>
      <c r="I7" s="42">
        <v>46387</v>
      </c>
      <c r="J7" s="25" t="s">
        <v>59</v>
      </c>
      <c r="K7" s="25"/>
      <c r="L7" s="25" t="s">
        <v>15</v>
      </c>
      <c r="M7" s="39" t="s">
        <v>55</v>
      </c>
      <c r="N7" s="14">
        <v>1</v>
      </c>
      <c r="O7" s="14">
        <v>1</v>
      </c>
      <c r="P7" s="135"/>
      <c r="Q7" s="136"/>
      <c r="R7" s="137" t="str">
        <f t="shared" si="0"/>
        <v>NP</v>
      </c>
      <c r="S7" s="135">
        <v>1</v>
      </c>
      <c r="T7" s="136"/>
      <c r="U7" s="137">
        <f t="shared" si="1"/>
        <v>0</v>
      </c>
      <c r="V7" s="135">
        <v>1</v>
      </c>
      <c r="W7" s="136"/>
      <c r="X7" s="133">
        <f t="shared" ref="X7:X13" si="5">IFERROR(W7/V7,"NP")</f>
        <v>0</v>
      </c>
      <c r="Y7" s="135">
        <f>+P7+S7+V7</f>
        <v>2</v>
      </c>
      <c r="Z7" s="199">
        <f>+Q7+T7+W7</f>
        <v>0</v>
      </c>
      <c r="AA7" s="197" t="str">
        <f t="shared" si="2"/>
        <v>NP</v>
      </c>
      <c r="AB7" s="154">
        <f>IFERROR(+T7/S7,"NP")</f>
        <v>0</v>
      </c>
      <c r="AC7" s="130">
        <f t="shared" si="4"/>
        <v>0</v>
      </c>
      <c r="AD7" s="167">
        <f>IFERROR(Z7/Y7,"NP")</f>
        <v>0</v>
      </c>
      <c r="AE7" s="170"/>
      <c r="AF7" s="169"/>
      <c r="AG7" s="169"/>
      <c r="AH7" s="169"/>
      <c r="AI7" s="171"/>
      <c r="AJ7" s="170"/>
      <c r="AK7" s="169"/>
      <c r="AL7" s="169"/>
      <c r="AM7" s="169"/>
      <c r="AN7" s="171"/>
      <c r="AO7" s="209"/>
      <c r="AP7" s="169"/>
      <c r="AQ7" s="169"/>
      <c r="AR7" s="169"/>
      <c r="AS7" s="171"/>
    </row>
    <row r="8" spans="1:118" s="33" customFormat="1" ht="44.25" customHeight="1" thickTop="1" thickBot="1" x14ac:dyDescent="0.3">
      <c r="A8" s="4"/>
      <c r="B8" s="303"/>
      <c r="C8" s="23">
        <v>3</v>
      </c>
      <c r="D8" s="24" t="s">
        <v>60</v>
      </c>
      <c r="E8" s="28" t="s">
        <v>61</v>
      </c>
      <c r="F8" s="41" t="s">
        <v>62</v>
      </c>
      <c r="G8" s="28" t="s">
        <v>185</v>
      </c>
      <c r="H8" s="21">
        <v>46238</v>
      </c>
      <c r="I8" s="44">
        <v>46387</v>
      </c>
      <c r="J8" s="25" t="s">
        <v>59</v>
      </c>
      <c r="K8" s="28" t="s">
        <v>21</v>
      </c>
      <c r="L8" s="28" t="s">
        <v>15</v>
      </c>
      <c r="M8" s="45" t="s">
        <v>55</v>
      </c>
      <c r="N8" s="16"/>
      <c r="O8" s="40">
        <v>1</v>
      </c>
      <c r="P8" s="135"/>
      <c r="Q8" s="136"/>
      <c r="R8" s="137" t="str">
        <f t="shared" si="0"/>
        <v>NP</v>
      </c>
      <c r="S8" s="135"/>
      <c r="T8" s="136"/>
      <c r="U8" s="137" t="str">
        <f t="shared" si="1"/>
        <v>NP</v>
      </c>
      <c r="V8" s="135">
        <v>1</v>
      </c>
      <c r="W8" s="136"/>
      <c r="X8" s="133">
        <f t="shared" si="5"/>
        <v>0</v>
      </c>
      <c r="Y8" s="135">
        <f t="shared" ref="Y8:Z13" si="6">+P8+S8+V8</f>
        <v>1</v>
      </c>
      <c r="Z8" s="199">
        <f t="shared" si="6"/>
        <v>0</v>
      </c>
      <c r="AA8" s="197" t="str">
        <f t="shared" si="2"/>
        <v>NP</v>
      </c>
      <c r="AB8" s="154" t="str">
        <f t="shared" si="3"/>
        <v>NP</v>
      </c>
      <c r="AC8" s="130">
        <f t="shared" si="4"/>
        <v>0</v>
      </c>
      <c r="AD8" s="167">
        <f>IFERROR(Z8/Y8,"NP")</f>
        <v>0</v>
      </c>
      <c r="AE8" s="170"/>
      <c r="AF8" s="169"/>
      <c r="AG8" s="169"/>
      <c r="AH8" s="169"/>
      <c r="AI8" s="171"/>
      <c r="AJ8" s="170"/>
      <c r="AK8" s="169"/>
      <c r="AL8" s="169"/>
      <c r="AM8" s="169"/>
      <c r="AN8" s="171"/>
      <c r="AO8" s="209"/>
      <c r="AP8" s="169"/>
      <c r="AQ8" s="169"/>
      <c r="AR8" s="169"/>
      <c r="AS8" s="171"/>
    </row>
    <row r="9" spans="1:118" s="33" customFormat="1" ht="68.25" customHeight="1" thickTop="1" thickBot="1" x14ac:dyDescent="0.3">
      <c r="A9" s="4"/>
      <c r="B9" s="303"/>
      <c r="C9" s="23">
        <v>4</v>
      </c>
      <c r="D9" s="46" t="s">
        <v>63</v>
      </c>
      <c r="E9" s="47" t="s">
        <v>64</v>
      </c>
      <c r="F9" s="41" t="s">
        <v>65</v>
      </c>
      <c r="G9" s="47" t="s">
        <v>66</v>
      </c>
      <c r="H9" s="21">
        <v>46238</v>
      </c>
      <c r="I9" s="48">
        <v>46387</v>
      </c>
      <c r="J9" s="25" t="s">
        <v>59</v>
      </c>
      <c r="K9" s="49" t="s">
        <v>23</v>
      </c>
      <c r="L9" s="50" t="s">
        <v>15</v>
      </c>
      <c r="M9" s="40" t="s">
        <v>55</v>
      </c>
      <c r="N9" s="51" t="s">
        <v>23</v>
      </c>
      <c r="O9" s="49">
        <v>1</v>
      </c>
      <c r="P9" s="135"/>
      <c r="Q9" s="136"/>
      <c r="R9" s="137" t="str">
        <f t="shared" si="0"/>
        <v>NP</v>
      </c>
      <c r="S9" s="135"/>
      <c r="T9" s="136"/>
      <c r="U9" s="137" t="str">
        <f t="shared" si="1"/>
        <v>NP</v>
      </c>
      <c r="V9" s="135">
        <v>1</v>
      </c>
      <c r="W9" s="136"/>
      <c r="X9" s="133">
        <f t="shared" si="5"/>
        <v>0</v>
      </c>
      <c r="Y9" s="135">
        <f t="shared" si="6"/>
        <v>1</v>
      </c>
      <c r="Z9" s="199">
        <f t="shared" si="6"/>
        <v>0</v>
      </c>
      <c r="AA9" s="197" t="str">
        <f t="shared" si="2"/>
        <v>NP</v>
      </c>
      <c r="AB9" s="154" t="str">
        <f t="shared" si="3"/>
        <v>NP</v>
      </c>
      <c r="AC9" s="130">
        <f t="shared" si="4"/>
        <v>0</v>
      </c>
      <c r="AD9" s="167">
        <f t="shared" ref="AD9:AD13" si="7">IFERROR(Z9/Y9,"NP")</f>
        <v>0</v>
      </c>
      <c r="AE9" s="170"/>
      <c r="AF9" s="169"/>
      <c r="AG9" s="169"/>
      <c r="AH9" s="169"/>
      <c r="AI9" s="172"/>
      <c r="AJ9" s="170"/>
      <c r="AK9" s="169"/>
      <c r="AL9" s="169"/>
      <c r="AM9" s="169"/>
      <c r="AN9" s="172"/>
      <c r="AO9" s="209"/>
      <c r="AP9" s="169"/>
      <c r="AQ9" s="169"/>
      <c r="AR9" s="169"/>
      <c r="AS9" s="172"/>
    </row>
    <row r="10" spans="1:118" s="33" customFormat="1" ht="72.75" customHeight="1" thickTop="1" thickBot="1" x14ac:dyDescent="0.3">
      <c r="A10" s="4"/>
      <c r="B10" s="303"/>
      <c r="C10" s="73">
        <v>5</v>
      </c>
      <c r="D10" s="52" t="s">
        <v>67</v>
      </c>
      <c r="E10" s="47" t="s">
        <v>68</v>
      </c>
      <c r="F10" s="41" t="s">
        <v>69</v>
      </c>
      <c r="G10" s="41" t="s">
        <v>70</v>
      </c>
      <c r="H10" s="21">
        <v>46238</v>
      </c>
      <c r="I10" s="48">
        <v>46387</v>
      </c>
      <c r="J10" s="47" t="s">
        <v>71</v>
      </c>
      <c r="K10" s="49" t="s">
        <v>23</v>
      </c>
      <c r="L10" s="50" t="s">
        <v>72</v>
      </c>
      <c r="M10" s="40" t="s">
        <v>55</v>
      </c>
      <c r="N10" s="51" t="s">
        <v>23</v>
      </c>
      <c r="O10" s="49">
        <v>1</v>
      </c>
      <c r="P10" s="135"/>
      <c r="Q10" s="136"/>
      <c r="R10" s="137" t="str">
        <f t="shared" si="0"/>
        <v>NP</v>
      </c>
      <c r="S10" s="135"/>
      <c r="T10" s="136"/>
      <c r="U10" s="137" t="str">
        <f t="shared" si="1"/>
        <v>NP</v>
      </c>
      <c r="V10" s="135">
        <v>1</v>
      </c>
      <c r="W10" s="136"/>
      <c r="X10" s="133">
        <f t="shared" si="5"/>
        <v>0</v>
      </c>
      <c r="Y10" s="135">
        <f t="shared" si="6"/>
        <v>1</v>
      </c>
      <c r="Z10" s="199">
        <f t="shared" si="6"/>
        <v>0</v>
      </c>
      <c r="AA10" s="197" t="str">
        <f t="shared" si="2"/>
        <v>NP</v>
      </c>
      <c r="AB10" s="154" t="str">
        <f t="shared" si="3"/>
        <v>NP</v>
      </c>
      <c r="AC10" s="130">
        <f t="shared" si="4"/>
        <v>0</v>
      </c>
      <c r="AD10" s="167">
        <f t="shared" si="7"/>
        <v>0</v>
      </c>
      <c r="AE10" s="170"/>
      <c r="AF10" s="169"/>
      <c r="AG10" s="169"/>
      <c r="AH10" s="169"/>
      <c r="AI10" s="173"/>
      <c r="AJ10" s="170"/>
      <c r="AK10" s="169"/>
      <c r="AL10" s="169"/>
      <c r="AM10" s="169"/>
      <c r="AN10" s="173"/>
      <c r="AO10" s="209"/>
      <c r="AP10" s="169"/>
      <c r="AQ10" s="169"/>
      <c r="AR10" s="169"/>
      <c r="AS10" s="173"/>
    </row>
    <row r="11" spans="1:118" s="33" customFormat="1" ht="47.25" customHeight="1" thickTop="1" thickBot="1" x14ac:dyDescent="0.3">
      <c r="A11" s="4"/>
      <c r="B11" s="303"/>
      <c r="C11" s="56">
        <v>6</v>
      </c>
      <c r="D11" s="54" t="s">
        <v>73</v>
      </c>
      <c r="E11" s="59" t="s">
        <v>74</v>
      </c>
      <c r="F11" s="59" t="s">
        <v>75</v>
      </c>
      <c r="G11" s="13" t="s">
        <v>76</v>
      </c>
      <c r="H11" s="21">
        <v>46238</v>
      </c>
      <c r="I11" s="103">
        <v>46387</v>
      </c>
      <c r="J11" s="74" t="s">
        <v>71</v>
      </c>
      <c r="K11" s="58" t="s">
        <v>23</v>
      </c>
      <c r="L11" s="104" t="s">
        <v>72</v>
      </c>
      <c r="M11" s="16" t="s">
        <v>55</v>
      </c>
      <c r="N11" s="16">
        <v>1</v>
      </c>
      <c r="O11" s="59">
        <v>3</v>
      </c>
      <c r="P11" s="135"/>
      <c r="Q11" s="136"/>
      <c r="R11" s="137" t="str">
        <f t="shared" si="0"/>
        <v>NP</v>
      </c>
      <c r="S11" s="135">
        <v>1</v>
      </c>
      <c r="T11" s="136"/>
      <c r="U11" s="137">
        <f t="shared" si="1"/>
        <v>0</v>
      </c>
      <c r="V11" s="135">
        <v>3</v>
      </c>
      <c r="W11" s="136"/>
      <c r="X11" s="133">
        <f t="shared" si="5"/>
        <v>0</v>
      </c>
      <c r="Y11" s="135">
        <f t="shared" si="6"/>
        <v>4</v>
      </c>
      <c r="Z11" s="199">
        <f t="shared" si="6"/>
        <v>0</v>
      </c>
      <c r="AA11" s="197" t="str">
        <f t="shared" si="2"/>
        <v>NP</v>
      </c>
      <c r="AB11" s="154">
        <f t="shared" si="3"/>
        <v>0</v>
      </c>
      <c r="AC11" s="130">
        <f t="shared" si="4"/>
        <v>0</v>
      </c>
      <c r="AD11" s="167">
        <f t="shared" si="7"/>
        <v>0</v>
      </c>
      <c r="AE11" s="170"/>
      <c r="AF11" s="169"/>
      <c r="AG11" s="169"/>
      <c r="AH11" s="169"/>
      <c r="AI11" s="173"/>
      <c r="AJ11" s="170"/>
      <c r="AK11" s="169"/>
      <c r="AL11" s="169"/>
      <c r="AM11" s="169"/>
      <c r="AN11" s="173"/>
      <c r="AO11" s="209"/>
      <c r="AP11" s="169"/>
      <c r="AQ11" s="169"/>
      <c r="AR11" s="169"/>
      <c r="AS11" s="173"/>
    </row>
    <row r="12" spans="1:118" s="33" customFormat="1" ht="56.25" customHeight="1" thickTop="1" thickBot="1" x14ac:dyDescent="0.3">
      <c r="A12" s="4"/>
      <c r="B12" s="303"/>
      <c r="C12" s="47">
        <v>7</v>
      </c>
      <c r="D12" s="46" t="s">
        <v>77</v>
      </c>
      <c r="E12" s="25" t="s">
        <v>78</v>
      </c>
      <c r="F12" s="25" t="s">
        <v>79</v>
      </c>
      <c r="G12" s="25" t="s">
        <v>80</v>
      </c>
      <c r="H12" s="21">
        <v>46238</v>
      </c>
      <c r="I12" s="42">
        <v>46387</v>
      </c>
      <c r="J12" s="25" t="s">
        <v>35</v>
      </c>
      <c r="K12" s="25" t="s">
        <v>81</v>
      </c>
      <c r="L12" s="25" t="s">
        <v>15</v>
      </c>
      <c r="M12" s="25" t="s">
        <v>16</v>
      </c>
      <c r="N12" s="25">
        <v>1</v>
      </c>
      <c r="O12" s="105" t="s">
        <v>23</v>
      </c>
      <c r="P12" s="135"/>
      <c r="Q12" s="136"/>
      <c r="R12" s="137" t="str">
        <f t="shared" si="0"/>
        <v>NP</v>
      </c>
      <c r="S12" s="135">
        <v>1</v>
      </c>
      <c r="T12" s="136"/>
      <c r="U12" s="137">
        <f t="shared" si="1"/>
        <v>0</v>
      </c>
      <c r="V12" s="135"/>
      <c r="W12" s="136"/>
      <c r="X12" s="133" t="str">
        <f t="shared" si="5"/>
        <v>NP</v>
      </c>
      <c r="Y12" s="135">
        <f t="shared" si="6"/>
        <v>1</v>
      </c>
      <c r="Z12" s="199">
        <f t="shared" si="6"/>
        <v>0</v>
      </c>
      <c r="AA12" s="197" t="str">
        <f t="shared" si="2"/>
        <v>NP</v>
      </c>
      <c r="AB12" s="154">
        <f t="shared" si="3"/>
        <v>0</v>
      </c>
      <c r="AC12" s="130" t="str">
        <f t="shared" si="4"/>
        <v>NP</v>
      </c>
      <c r="AD12" s="167">
        <f t="shared" si="7"/>
        <v>0</v>
      </c>
      <c r="AE12" s="170"/>
      <c r="AF12" s="169"/>
      <c r="AG12" s="169"/>
      <c r="AH12" s="169"/>
      <c r="AI12" s="173"/>
      <c r="AJ12" s="170"/>
      <c r="AK12" s="169"/>
      <c r="AL12" s="169"/>
      <c r="AM12" s="169"/>
      <c r="AN12" s="173"/>
      <c r="AO12" s="209"/>
      <c r="AP12" s="169"/>
      <c r="AQ12" s="169"/>
      <c r="AR12" s="169"/>
      <c r="AS12" s="173"/>
    </row>
    <row r="13" spans="1:118" s="102" customFormat="1" ht="39" customHeight="1" thickTop="1" thickBot="1" x14ac:dyDescent="0.3">
      <c r="A13" s="33"/>
      <c r="B13" s="303"/>
      <c r="C13" s="56">
        <v>8</v>
      </c>
      <c r="D13" s="46" t="s">
        <v>82</v>
      </c>
      <c r="E13" s="25" t="s">
        <v>83</v>
      </c>
      <c r="F13" s="25" t="s">
        <v>84</v>
      </c>
      <c r="G13" s="25" t="s">
        <v>164</v>
      </c>
      <c r="H13" s="21">
        <v>46238</v>
      </c>
      <c r="I13" s="42">
        <v>46387</v>
      </c>
      <c r="J13" s="25" t="s">
        <v>35</v>
      </c>
      <c r="K13" s="25" t="s">
        <v>81</v>
      </c>
      <c r="L13" s="25" t="s">
        <v>15</v>
      </c>
      <c r="M13" s="25" t="s">
        <v>16</v>
      </c>
      <c r="N13" s="105" t="s">
        <v>23</v>
      </c>
      <c r="O13" s="105">
        <v>1</v>
      </c>
      <c r="P13" s="155"/>
      <c r="Q13" s="156"/>
      <c r="R13" s="138" t="str">
        <f t="shared" si="0"/>
        <v>NP</v>
      </c>
      <c r="S13" s="155"/>
      <c r="T13" s="156"/>
      <c r="U13" s="138" t="str">
        <f t="shared" si="1"/>
        <v>NP</v>
      </c>
      <c r="V13" s="155">
        <v>1</v>
      </c>
      <c r="W13" s="156"/>
      <c r="X13" s="168">
        <f t="shared" si="5"/>
        <v>0</v>
      </c>
      <c r="Y13" s="155">
        <f t="shared" si="6"/>
        <v>1</v>
      </c>
      <c r="Z13" s="200">
        <f t="shared" si="6"/>
        <v>0</v>
      </c>
      <c r="AA13" s="197" t="str">
        <f t="shared" si="2"/>
        <v>NP</v>
      </c>
      <c r="AB13" s="157" t="str">
        <f t="shared" si="3"/>
        <v>NP</v>
      </c>
      <c r="AC13" s="158">
        <f t="shared" si="4"/>
        <v>0</v>
      </c>
      <c r="AD13" s="167">
        <f t="shared" si="7"/>
        <v>0</v>
      </c>
      <c r="AE13" s="170"/>
      <c r="AF13" s="169"/>
      <c r="AG13" s="169"/>
      <c r="AH13" s="169"/>
      <c r="AI13" s="173"/>
      <c r="AJ13" s="170"/>
      <c r="AK13" s="169"/>
      <c r="AL13" s="169"/>
      <c r="AM13" s="169"/>
      <c r="AN13" s="173"/>
      <c r="AO13" s="209"/>
      <c r="AP13" s="169"/>
      <c r="AQ13" s="169"/>
      <c r="AR13" s="169"/>
      <c r="AS13" s="173"/>
    </row>
    <row r="14" spans="1:118" s="4" customFormat="1" ht="42" thickTop="1" thickBot="1" x14ac:dyDescent="0.3">
      <c r="B14" s="303"/>
      <c r="C14" s="23">
        <v>9</v>
      </c>
      <c r="D14" s="24" t="s">
        <v>97</v>
      </c>
      <c r="E14" s="28" t="s">
        <v>98</v>
      </c>
      <c r="F14" s="28" t="s">
        <v>99</v>
      </c>
      <c r="G14" s="28" t="s">
        <v>100</v>
      </c>
      <c r="H14" s="21">
        <v>46238</v>
      </c>
      <c r="I14" s="44">
        <v>46387</v>
      </c>
      <c r="J14" s="101" t="s">
        <v>101</v>
      </c>
      <c r="K14" s="28" t="s">
        <v>21</v>
      </c>
      <c r="L14" s="28" t="s">
        <v>15</v>
      </c>
      <c r="M14" s="28" t="s">
        <v>16</v>
      </c>
      <c r="N14" s="59">
        <v>1</v>
      </c>
      <c r="O14" s="59" t="s">
        <v>23</v>
      </c>
      <c r="P14" s="155"/>
      <c r="Q14" s="156"/>
      <c r="R14" s="138" t="str">
        <f t="shared" ref="R14:R29" si="8">IFERROR(Q14/P14,"NP")</f>
        <v>NP</v>
      </c>
      <c r="S14" s="155">
        <v>1</v>
      </c>
      <c r="T14" s="156"/>
      <c r="U14" s="138">
        <f t="shared" ref="U14:U29" si="9">IFERROR(T14/S14,"NP")</f>
        <v>0</v>
      </c>
      <c r="V14" s="155"/>
      <c r="W14" s="156"/>
      <c r="X14" s="168" t="str">
        <f t="shared" ref="X14:X29" si="10">IFERROR(W14/V14,"NP")</f>
        <v>NP</v>
      </c>
      <c r="Y14" s="155">
        <f t="shared" ref="Y14:Y29" si="11">+P14+S14+V14</f>
        <v>1</v>
      </c>
      <c r="Z14" s="200">
        <f t="shared" ref="Z14:Z29" si="12">+Q14+T14+W14</f>
        <v>0</v>
      </c>
      <c r="AA14" s="197" t="str">
        <f t="shared" ref="AA14:AA29" si="13">IFERROR(+Q14/P14,"NP")</f>
        <v>NP</v>
      </c>
      <c r="AB14" s="157">
        <f t="shared" ref="AB14:AB29" si="14">IFERROR(+T14/S14,"NP")</f>
        <v>0</v>
      </c>
      <c r="AC14" s="158" t="str">
        <f t="shared" ref="AC14:AC29" si="15">IFERROR(+W14/V14,"NP")</f>
        <v>NP</v>
      </c>
      <c r="AD14" s="167">
        <f t="shared" ref="AD14:AD29" si="16">IFERROR(Z14/Y14,"NP")</f>
        <v>0</v>
      </c>
      <c r="AE14" s="170"/>
      <c r="AF14" s="169"/>
      <c r="AG14" s="169"/>
      <c r="AH14" s="169"/>
      <c r="AI14" s="173"/>
      <c r="AJ14" s="170"/>
      <c r="AK14" s="169"/>
      <c r="AL14" s="169"/>
      <c r="AM14" s="169"/>
      <c r="AN14" s="173"/>
      <c r="AO14" s="209"/>
      <c r="AP14" s="169"/>
      <c r="AQ14" s="169"/>
      <c r="AR14" s="169"/>
      <c r="AS14" s="173"/>
    </row>
    <row r="15" spans="1:118" s="4" customFormat="1" ht="45.75" customHeight="1" thickTop="1" thickBot="1" x14ac:dyDescent="0.3">
      <c r="B15" s="303"/>
      <c r="C15" s="23">
        <v>10</v>
      </c>
      <c r="D15" s="24" t="s">
        <v>102</v>
      </c>
      <c r="E15" s="28" t="s">
        <v>103</v>
      </c>
      <c r="F15" s="28" t="s">
        <v>104</v>
      </c>
      <c r="G15" s="28" t="s">
        <v>186</v>
      </c>
      <c r="H15" s="21">
        <v>46238</v>
      </c>
      <c r="I15" s="44">
        <v>46387</v>
      </c>
      <c r="J15" s="65" t="s">
        <v>105</v>
      </c>
      <c r="K15" s="28" t="s">
        <v>21</v>
      </c>
      <c r="L15" s="28" t="s">
        <v>15</v>
      </c>
      <c r="M15" s="43" t="s">
        <v>55</v>
      </c>
      <c r="N15" s="40" t="s">
        <v>23</v>
      </c>
      <c r="O15" s="40">
        <v>1</v>
      </c>
      <c r="P15" s="155"/>
      <c r="Q15" s="156"/>
      <c r="R15" s="138" t="str">
        <f t="shared" si="8"/>
        <v>NP</v>
      </c>
      <c r="S15" s="155"/>
      <c r="T15" s="156"/>
      <c r="U15" s="138" t="str">
        <f t="shared" si="9"/>
        <v>NP</v>
      </c>
      <c r="V15" s="155">
        <v>1</v>
      </c>
      <c r="W15" s="156"/>
      <c r="X15" s="168">
        <f t="shared" si="10"/>
        <v>0</v>
      </c>
      <c r="Y15" s="155">
        <f t="shared" si="11"/>
        <v>1</v>
      </c>
      <c r="Z15" s="200">
        <f t="shared" si="12"/>
        <v>0</v>
      </c>
      <c r="AA15" s="197" t="str">
        <f t="shared" si="13"/>
        <v>NP</v>
      </c>
      <c r="AB15" s="157" t="str">
        <f t="shared" si="14"/>
        <v>NP</v>
      </c>
      <c r="AC15" s="158">
        <f t="shared" si="15"/>
        <v>0</v>
      </c>
      <c r="AD15" s="167">
        <f t="shared" si="16"/>
        <v>0</v>
      </c>
      <c r="AE15" s="170"/>
      <c r="AF15" s="169"/>
      <c r="AG15" s="169"/>
      <c r="AH15" s="169"/>
      <c r="AI15" s="173"/>
      <c r="AJ15" s="170"/>
      <c r="AK15" s="169"/>
      <c r="AL15" s="169"/>
      <c r="AM15" s="169"/>
      <c r="AN15" s="173"/>
      <c r="AO15" s="209"/>
      <c r="AP15" s="169"/>
      <c r="AQ15" s="169"/>
      <c r="AR15" s="169"/>
      <c r="AS15" s="173"/>
    </row>
    <row r="16" spans="1:118" s="4" customFormat="1" ht="59.25" customHeight="1" thickTop="1" thickBot="1" x14ac:dyDescent="0.3">
      <c r="B16" s="303"/>
      <c r="C16" s="11">
        <v>11</v>
      </c>
      <c r="D16" s="12" t="s">
        <v>106</v>
      </c>
      <c r="E16" s="13" t="s">
        <v>103</v>
      </c>
      <c r="F16" s="13" t="s">
        <v>207</v>
      </c>
      <c r="G16" s="13" t="s">
        <v>118</v>
      </c>
      <c r="H16" s="21">
        <v>46238</v>
      </c>
      <c r="I16" s="15">
        <v>46387</v>
      </c>
      <c r="J16" s="13" t="s">
        <v>107</v>
      </c>
      <c r="K16" s="13" t="s">
        <v>23</v>
      </c>
      <c r="L16" s="13" t="s">
        <v>15</v>
      </c>
      <c r="M16" s="17" t="s">
        <v>16</v>
      </c>
      <c r="N16" s="16" t="s">
        <v>23</v>
      </c>
      <c r="O16" s="16">
        <v>1</v>
      </c>
      <c r="P16" s="155"/>
      <c r="Q16" s="156"/>
      <c r="R16" s="138" t="str">
        <f t="shared" si="8"/>
        <v>NP</v>
      </c>
      <c r="S16" s="155"/>
      <c r="T16" s="156"/>
      <c r="U16" s="138" t="str">
        <f t="shared" si="9"/>
        <v>NP</v>
      </c>
      <c r="V16" s="155">
        <v>1</v>
      </c>
      <c r="W16" s="156"/>
      <c r="X16" s="168">
        <f t="shared" si="10"/>
        <v>0</v>
      </c>
      <c r="Y16" s="155">
        <f t="shared" si="11"/>
        <v>1</v>
      </c>
      <c r="Z16" s="200">
        <f t="shared" si="12"/>
        <v>0</v>
      </c>
      <c r="AA16" s="197" t="str">
        <f t="shared" si="13"/>
        <v>NP</v>
      </c>
      <c r="AB16" s="157" t="str">
        <f t="shared" si="14"/>
        <v>NP</v>
      </c>
      <c r="AC16" s="158">
        <f t="shared" si="15"/>
        <v>0</v>
      </c>
      <c r="AD16" s="167">
        <f t="shared" si="16"/>
        <v>0</v>
      </c>
      <c r="AE16" s="170"/>
      <c r="AF16" s="169"/>
      <c r="AG16" s="169"/>
      <c r="AH16" s="169"/>
      <c r="AI16" s="173"/>
      <c r="AJ16" s="170"/>
      <c r="AK16" s="169"/>
      <c r="AL16" s="169"/>
      <c r="AM16" s="169"/>
      <c r="AN16" s="173"/>
      <c r="AO16" s="209"/>
      <c r="AP16" s="169"/>
      <c r="AQ16" s="169"/>
      <c r="AR16" s="169"/>
      <c r="AS16" s="173"/>
    </row>
    <row r="17" spans="1:45" s="4" customFormat="1" ht="87.75" customHeight="1" thickTop="1" thickBot="1" x14ac:dyDescent="0.3">
      <c r="B17" s="385"/>
      <c r="C17" s="11">
        <v>12</v>
      </c>
      <c r="D17" s="12" t="s">
        <v>206</v>
      </c>
      <c r="E17" s="13" t="s">
        <v>208</v>
      </c>
      <c r="F17" s="13" t="s">
        <v>209</v>
      </c>
      <c r="G17" s="13" t="s">
        <v>210</v>
      </c>
      <c r="H17" s="21">
        <v>46238</v>
      </c>
      <c r="I17" s="15">
        <v>46387</v>
      </c>
      <c r="J17" s="25" t="s">
        <v>35</v>
      </c>
      <c r="K17" s="13" t="s">
        <v>23</v>
      </c>
      <c r="L17" s="13" t="s">
        <v>15</v>
      </c>
      <c r="M17" s="17" t="s">
        <v>16</v>
      </c>
      <c r="N17" s="16" t="s">
        <v>23</v>
      </c>
      <c r="O17" s="16">
        <v>4</v>
      </c>
      <c r="P17" s="221"/>
      <c r="Q17" s="222"/>
      <c r="R17" s="138" t="str">
        <f t="shared" si="8"/>
        <v>NP</v>
      </c>
      <c r="S17" s="221"/>
      <c r="T17" s="222"/>
      <c r="U17" s="138" t="str">
        <f t="shared" si="9"/>
        <v>NP</v>
      </c>
      <c r="V17" s="221">
        <v>4</v>
      </c>
      <c r="W17" s="222"/>
      <c r="X17" s="168">
        <f t="shared" si="10"/>
        <v>0</v>
      </c>
      <c r="Y17" s="221">
        <f t="shared" si="11"/>
        <v>4</v>
      </c>
      <c r="Z17" s="223">
        <f t="shared" si="12"/>
        <v>0</v>
      </c>
      <c r="AA17" s="224" t="str">
        <f t="shared" si="13"/>
        <v>NP</v>
      </c>
      <c r="AB17" s="225" t="str">
        <f t="shared" si="14"/>
        <v>NP</v>
      </c>
      <c r="AC17" s="226">
        <f t="shared" si="15"/>
        <v>0</v>
      </c>
      <c r="AD17" s="227">
        <f t="shared" si="16"/>
        <v>0</v>
      </c>
      <c r="AE17" s="174"/>
      <c r="AF17" s="175"/>
      <c r="AG17" s="175"/>
      <c r="AH17" s="175"/>
      <c r="AI17" s="176"/>
      <c r="AJ17" s="174"/>
      <c r="AK17" s="175"/>
      <c r="AL17" s="175"/>
      <c r="AM17" s="175"/>
      <c r="AN17" s="176"/>
      <c r="AO17" s="210"/>
      <c r="AP17" s="175"/>
      <c r="AQ17" s="175"/>
      <c r="AR17" s="175"/>
      <c r="AS17" s="176"/>
    </row>
    <row r="18" spans="1:45" s="4" customFormat="1" ht="86.25" customHeight="1" thickBot="1" x14ac:dyDescent="0.3">
      <c r="B18" s="387" t="s">
        <v>179</v>
      </c>
      <c r="C18" s="66">
        <v>13</v>
      </c>
      <c r="D18" s="67" t="s">
        <v>108</v>
      </c>
      <c r="E18" s="22" t="s">
        <v>109</v>
      </c>
      <c r="F18" s="66" t="s">
        <v>110</v>
      </c>
      <c r="G18" s="66" t="s">
        <v>187</v>
      </c>
      <c r="H18" s="21">
        <v>46238</v>
      </c>
      <c r="I18" s="68">
        <v>46387</v>
      </c>
      <c r="J18" s="66" t="s">
        <v>26</v>
      </c>
      <c r="K18" s="66" t="s">
        <v>23</v>
      </c>
      <c r="L18" s="66" t="s">
        <v>15</v>
      </c>
      <c r="M18" s="66" t="s">
        <v>16</v>
      </c>
      <c r="N18" s="66" t="s">
        <v>23</v>
      </c>
      <c r="O18" s="66">
        <v>1</v>
      </c>
      <c r="P18" s="211"/>
      <c r="Q18" s="212"/>
      <c r="R18" s="213" t="str">
        <f t="shared" si="8"/>
        <v>NP</v>
      </c>
      <c r="S18" s="211"/>
      <c r="T18" s="212"/>
      <c r="U18" s="213" t="str">
        <f t="shared" si="9"/>
        <v>NP</v>
      </c>
      <c r="V18" s="211">
        <v>1</v>
      </c>
      <c r="W18" s="212"/>
      <c r="X18" s="214">
        <f t="shared" si="10"/>
        <v>0</v>
      </c>
      <c r="Y18" s="211">
        <f t="shared" si="11"/>
        <v>1</v>
      </c>
      <c r="Z18" s="215">
        <f t="shared" si="12"/>
        <v>0</v>
      </c>
      <c r="AA18" s="216" t="str">
        <f t="shared" si="13"/>
        <v>NP</v>
      </c>
      <c r="AB18" s="217" t="str">
        <f t="shared" si="14"/>
        <v>NP</v>
      </c>
      <c r="AC18" s="218">
        <f t="shared" si="15"/>
        <v>0</v>
      </c>
      <c r="AD18" s="196">
        <f t="shared" si="16"/>
        <v>0</v>
      </c>
      <c r="AE18" s="177"/>
      <c r="AF18" s="178"/>
      <c r="AG18" s="178"/>
      <c r="AH18" s="178"/>
      <c r="AI18" s="219"/>
      <c r="AJ18" s="177"/>
      <c r="AK18" s="178"/>
      <c r="AL18" s="178"/>
      <c r="AM18" s="178"/>
      <c r="AN18" s="219"/>
      <c r="AO18" s="220"/>
      <c r="AP18" s="178"/>
      <c r="AQ18" s="178"/>
      <c r="AR18" s="178"/>
      <c r="AS18" s="219"/>
    </row>
    <row r="19" spans="1:45" s="4" customFormat="1" ht="69" thickTop="1" thickBot="1" x14ac:dyDescent="0.3">
      <c r="B19" s="388"/>
      <c r="C19" s="56">
        <v>14</v>
      </c>
      <c r="D19" s="69" t="s">
        <v>111</v>
      </c>
      <c r="E19" s="56" t="s">
        <v>112</v>
      </c>
      <c r="F19" s="56" t="s">
        <v>113</v>
      </c>
      <c r="G19" s="56" t="s">
        <v>114</v>
      </c>
      <c r="H19" s="21">
        <v>46238</v>
      </c>
      <c r="I19" s="55">
        <v>46387</v>
      </c>
      <c r="J19" s="56" t="s">
        <v>115</v>
      </c>
      <c r="K19" s="56" t="s">
        <v>23</v>
      </c>
      <c r="L19" s="56" t="s">
        <v>15</v>
      </c>
      <c r="M19" s="56" t="s">
        <v>16</v>
      </c>
      <c r="N19" s="56" t="s">
        <v>23</v>
      </c>
      <c r="O19" s="56">
        <v>1</v>
      </c>
      <c r="P19" s="155"/>
      <c r="Q19" s="156"/>
      <c r="R19" s="138" t="str">
        <f t="shared" si="8"/>
        <v>NP</v>
      </c>
      <c r="S19" s="155"/>
      <c r="T19" s="156"/>
      <c r="U19" s="138" t="str">
        <f t="shared" si="9"/>
        <v>NP</v>
      </c>
      <c r="V19" s="155">
        <v>1</v>
      </c>
      <c r="W19" s="156"/>
      <c r="X19" s="168">
        <f t="shared" si="10"/>
        <v>0</v>
      </c>
      <c r="Y19" s="155">
        <f t="shared" si="11"/>
        <v>1</v>
      </c>
      <c r="Z19" s="200">
        <f t="shared" si="12"/>
        <v>0</v>
      </c>
      <c r="AA19" s="197" t="str">
        <f t="shared" si="13"/>
        <v>NP</v>
      </c>
      <c r="AB19" s="157" t="str">
        <f t="shared" si="14"/>
        <v>NP</v>
      </c>
      <c r="AC19" s="158">
        <f t="shared" si="15"/>
        <v>0</v>
      </c>
      <c r="AD19" s="167">
        <f t="shared" si="16"/>
        <v>0</v>
      </c>
      <c r="AE19" s="170"/>
      <c r="AF19" s="169"/>
      <c r="AG19" s="169"/>
      <c r="AH19" s="169"/>
      <c r="AI19" s="173"/>
      <c r="AJ19" s="170"/>
      <c r="AK19" s="169"/>
      <c r="AL19" s="169"/>
      <c r="AM19" s="169"/>
      <c r="AN19" s="173"/>
      <c r="AO19" s="209"/>
      <c r="AP19" s="169"/>
      <c r="AQ19" s="169"/>
      <c r="AR19" s="169"/>
      <c r="AS19" s="173"/>
    </row>
    <row r="20" spans="1:45" s="4" customFormat="1" ht="42" thickTop="1" thickBot="1" x14ac:dyDescent="0.3">
      <c r="B20" s="388"/>
      <c r="C20" s="47">
        <v>15</v>
      </c>
      <c r="D20" s="52" t="s">
        <v>116</v>
      </c>
      <c r="E20" s="41" t="s">
        <v>103</v>
      </c>
      <c r="F20" s="41" t="s">
        <v>117</v>
      </c>
      <c r="G20" s="41" t="s">
        <v>118</v>
      </c>
      <c r="H20" s="21">
        <v>46238</v>
      </c>
      <c r="I20" s="57">
        <v>46387</v>
      </c>
      <c r="J20" s="41" t="s">
        <v>31</v>
      </c>
      <c r="K20" s="41" t="s">
        <v>21</v>
      </c>
      <c r="L20" s="41" t="s">
        <v>15</v>
      </c>
      <c r="M20" s="41" t="s">
        <v>16</v>
      </c>
      <c r="N20" s="41">
        <v>1</v>
      </c>
      <c r="O20" s="41" t="s">
        <v>23</v>
      </c>
      <c r="P20" s="155"/>
      <c r="Q20" s="156"/>
      <c r="R20" s="138" t="str">
        <f t="shared" si="8"/>
        <v>NP</v>
      </c>
      <c r="S20" s="155">
        <v>1</v>
      </c>
      <c r="T20" s="156"/>
      <c r="U20" s="138">
        <f t="shared" si="9"/>
        <v>0</v>
      </c>
      <c r="V20" s="155"/>
      <c r="W20" s="156"/>
      <c r="X20" s="168" t="str">
        <f t="shared" si="10"/>
        <v>NP</v>
      </c>
      <c r="Y20" s="155">
        <f t="shared" si="11"/>
        <v>1</v>
      </c>
      <c r="Z20" s="200">
        <f t="shared" si="12"/>
        <v>0</v>
      </c>
      <c r="AA20" s="197" t="str">
        <f t="shared" si="13"/>
        <v>NP</v>
      </c>
      <c r="AB20" s="157">
        <f t="shared" si="14"/>
        <v>0</v>
      </c>
      <c r="AC20" s="158" t="str">
        <f t="shared" si="15"/>
        <v>NP</v>
      </c>
      <c r="AD20" s="167">
        <f t="shared" si="16"/>
        <v>0</v>
      </c>
      <c r="AE20" s="170"/>
      <c r="AF20" s="169"/>
      <c r="AG20" s="169"/>
      <c r="AH20" s="169"/>
      <c r="AI20" s="173"/>
      <c r="AJ20" s="170"/>
      <c r="AK20" s="169"/>
      <c r="AL20" s="169"/>
      <c r="AM20" s="169"/>
      <c r="AN20" s="173"/>
      <c r="AO20" s="209"/>
      <c r="AP20" s="169"/>
      <c r="AQ20" s="169"/>
      <c r="AR20" s="169"/>
      <c r="AS20" s="173"/>
    </row>
    <row r="21" spans="1:45" s="4" customFormat="1" ht="48" customHeight="1" thickTop="1" thickBot="1" x14ac:dyDescent="0.3">
      <c r="B21" s="388"/>
      <c r="C21" s="71">
        <v>16</v>
      </c>
      <c r="D21" s="52" t="s">
        <v>119</v>
      </c>
      <c r="E21" s="41" t="s">
        <v>120</v>
      </c>
      <c r="F21" s="32" t="s">
        <v>121</v>
      </c>
      <c r="G21" s="32" t="s">
        <v>188</v>
      </c>
      <c r="H21" s="21">
        <v>46238</v>
      </c>
      <c r="I21" s="57">
        <v>46387</v>
      </c>
      <c r="J21" s="32" t="s">
        <v>122</v>
      </c>
      <c r="K21" s="25"/>
      <c r="L21" s="41" t="s">
        <v>15</v>
      </c>
      <c r="M21" s="41" t="s">
        <v>16</v>
      </c>
      <c r="N21" s="32"/>
      <c r="O21" s="32">
        <v>1</v>
      </c>
      <c r="P21" s="155"/>
      <c r="Q21" s="156"/>
      <c r="R21" s="138" t="str">
        <f t="shared" si="8"/>
        <v>NP</v>
      </c>
      <c r="S21" s="155"/>
      <c r="T21" s="156"/>
      <c r="U21" s="138" t="str">
        <f t="shared" si="9"/>
        <v>NP</v>
      </c>
      <c r="V21" s="155">
        <v>1</v>
      </c>
      <c r="W21" s="156"/>
      <c r="X21" s="168">
        <f t="shared" si="10"/>
        <v>0</v>
      </c>
      <c r="Y21" s="155">
        <f t="shared" si="11"/>
        <v>1</v>
      </c>
      <c r="Z21" s="200">
        <f t="shared" si="12"/>
        <v>0</v>
      </c>
      <c r="AA21" s="197" t="str">
        <f t="shared" si="13"/>
        <v>NP</v>
      </c>
      <c r="AB21" s="157" t="str">
        <f t="shared" si="14"/>
        <v>NP</v>
      </c>
      <c r="AC21" s="158">
        <f t="shared" si="15"/>
        <v>0</v>
      </c>
      <c r="AD21" s="167">
        <f t="shared" si="16"/>
        <v>0</v>
      </c>
      <c r="AE21" s="170"/>
      <c r="AF21" s="169"/>
      <c r="AG21" s="169"/>
      <c r="AH21" s="169"/>
      <c r="AI21" s="173"/>
      <c r="AJ21" s="170"/>
      <c r="AK21" s="169"/>
      <c r="AL21" s="169"/>
      <c r="AM21" s="169"/>
      <c r="AN21" s="173"/>
      <c r="AO21" s="209"/>
      <c r="AP21" s="169"/>
      <c r="AQ21" s="169"/>
      <c r="AR21" s="169"/>
      <c r="AS21" s="173"/>
    </row>
    <row r="22" spans="1:45" s="4" customFormat="1" ht="77.25" customHeight="1" thickTop="1" thickBot="1" x14ac:dyDescent="0.3">
      <c r="B22" s="388"/>
      <c r="C22" s="71">
        <v>17</v>
      </c>
      <c r="D22" s="24" t="s">
        <v>123</v>
      </c>
      <c r="E22" s="28" t="s">
        <v>124</v>
      </c>
      <c r="F22" s="41" t="s">
        <v>125</v>
      </c>
      <c r="G22" s="41" t="s">
        <v>126</v>
      </c>
      <c r="H22" s="21">
        <v>46238</v>
      </c>
      <c r="I22" s="48">
        <v>46387</v>
      </c>
      <c r="J22" s="47" t="s">
        <v>127</v>
      </c>
      <c r="K22" s="47" t="s">
        <v>23</v>
      </c>
      <c r="L22" s="47" t="s">
        <v>15</v>
      </c>
      <c r="M22" s="47" t="s">
        <v>16</v>
      </c>
      <c r="N22" s="49" t="s">
        <v>23</v>
      </c>
      <c r="O22" s="49">
        <v>1</v>
      </c>
      <c r="P22" s="155"/>
      <c r="Q22" s="156"/>
      <c r="R22" s="138" t="str">
        <f t="shared" si="8"/>
        <v>NP</v>
      </c>
      <c r="S22" s="155"/>
      <c r="T22" s="156"/>
      <c r="U22" s="138" t="str">
        <f t="shared" si="9"/>
        <v>NP</v>
      </c>
      <c r="V22" s="155">
        <v>1</v>
      </c>
      <c r="W22" s="156"/>
      <c r="X22" s="168">
        <f t="shared" si="10"/>
        <v>0</v>
      </c>
      <c r="Y22" s="155">
        <f t="shared" si="11"/>
        <v>1</v>
      </c>
      <c r="Z22" s="200">
        <f t="shared" si="12"/>
        <v>0</v>
      </c>
      <c r="AA22" s="197" t="str">
        <f t="shared" si="13"/>
        <v>NP</v>
      </c>
      <c r="AB22" s="157" t="str">
        <f t="shared" si="14"/>
        <v>NP</v>
      </c>
      <c r="AC22" s="158">
        <f t="shared" si="15"/>
        <v>0</v>
      </c>
      <c r="AD22" s="167">
        <f t="shared" si="16"/>
        <v>0</v>
      </c>
      <c r="AE22" s="170"/>
      <c r="AF22" s="169"/>
      <c r="AG22" s="169"/>
      <c r="AH22" s="169"/>
      <c r="AI22" s="173"/>
      <c r="AJ22" s="170"/>
      <c r="AK22" s="169"/>
      <c r="AL22" s="169"/>
      <c r="AM22" s="169"/>
      <c r="AN22" s="173"/>
      <c r="AO22" s="209"/>
      <c r="AP22" s="169"/>
      <c r="AQ22" s="169"/>
      <c r="AR22" s="169"/>
      <c r="AS22" s="173"/>
    </row>
    <row r="23" spans="1:45" s="4" customFormat="1" ht="75" customHeight="1" thickTop="1" thickBot="1" x14ac:dyDescent="0.3">
      <c r="B23" s="388"/>
      <c r="C23" s="53">
        <v>18</v>
      </c>
      <c r="D23" s="24" t="s">
        <v>128</v>
      </c>
      <c r="E23" s="28" t="s">
        <v>129</v>
      </c>
      <c r="F23" s="28" t="s">
        <v>130</v>
      </c>
      <c r="G23" s="28" t="s">
        <v>118</v>
      </c>
      <c r="H23" s="21">
        <v>46238</v>
      </c>
      <c r="I23" s="55">
        <v>46387</v>
      </c>
      <c r="J23" s="56" t="s">
        <v>127</v>
      </c>
      <c r="K23" s="56" t="s">
        <v>21</v>
      </c>
      <c r="L23" s="56" t="s">
        <v>15</v>
      </c>
      <c r="M23" s="56" t="s">
        <v>16</v>
      </c>
      <c r="N23" s="28" t="s">
        <v>23</v>
      </c>
      <c r="O23" s="28">
        <v>2</v>
      </c>
      <c r="P23" s="155"/>
      <c r="Q23" s="156"/>
      <c r="R23" s="138" t="str">
        <f t="shared" si="8"/>
        <v>NP</v>
      </c>
      <c r="S23" s="155"/>
      <c r="T23" s="156"/>
      <c r="U23" s="138" t="str">
        <f t="shared" si="9"/>
        <v>NP</v>
      </c>
      <c r="V23" s="155">
        <v>2</v>
      </c>
      <c r="W23" s="156"/>
      <c r="X23" s="168">
        <f t="shared" si="10"/>
        <v>0</v>
      </c>
      <c r="Y23" s="155">
        <f t="shared" si="11"/>
        <v>2</v>
      </c>
      <c r="Z23" s="200">
        <f t="shared" si="12"/>
        <v>0</v>
      </c>
      <c r="AA23" s="197" t="str">
        <f t="shared" si="13"/>
        <v>NP</v>
      </c>
      <c r="AB23" s="157" t="str">
        <f t="shared" si="14"/>
        <v>NP</v>
      </c>
      <c r="AC23" s="158">
        <f t="shared" si="15"/>
        <v>0</v>
      </c>
      <c r="AD23" s="167">
        <f t="shared" si="16"/>
        <v>0</v>
      </c>
      <c r="AE23" s="170"/>
      <c r="AF23" s="169"/>
      <c r="AG23" s="169"/>
      <c r="AH23" s="169"/>
      <c r="AI23" s="173"/>
      <c r="AJ23" s="170"/>
      <c r="AK23" s="169"/>
      <c r="AL23" s="169"/>
      <c r="AM23" s="169"/>
      <c r="AN23" s="173"/>
      <c r="AO23" s="209"/>
      <c r="AP23" s="169"/>
      <c r="AQ23" s="169"/>
      <c r="AR23" s="169"/>
      <c r="AS23" s="173"/>
    </row>
    <row r="24" spans="1:45" s="4" customFormat="1" ht="51.75" customHeight="1" thickTop="1" thickBot="1" x14ac:dyDescent="0.3">
      <c r="B24" s="388"/>
      <c r="C24" s="53">
        <v>19</v>
      </c>
      <c r="D24" s="24" t="s">
        <v>131</v>
      </c>
      <c r="E24" s="28" t="s">
        <v>112</v>
      </c>
      <c r="F24" s="28" t="s">
        <v>132</v>
      </c>
      <c r="G24" s="28" t="s">
        <v>133</v>
      </c>
      <c r="H24" s="21">
        <v>46238</v>
      </c>
      <c r="I24" s="55">
        <v>46387</v>
      </c>
      <c r="J24" s="56" t="s">
        <v>127</v>
      </c>
      <c r="K24" s="56" t="s">
        <v>21</v>
      </c>
      <c r="L24" s="56" t="s">
        <v>15</v>
      </c>
      <c r="M24" s="56" t="s">
        <v>16</v>
      </c>
      <c r="N24" s="53" t="s">
        <v>23</v>
      </c>
      <c r="O24" s="53">
        <v>1</v>
      </c>
      <c r="P24" s="155"/>
      <c r="Q24" s="156"/>
      <c r="R24" s="138" t="str">
        <f t="shared" si="8"/>
        <v>NP</v>
      </c>
      <c r="S24" s="155"/>
      <c r="T24" s="156"/>
      <c r="U24" s="138" t="str">
        <f t="shared" si="9"/>
        <v>NP</v>
      </c>
      <c r="V24" s="155">
        <v>1</v>
      </c>
      <c r="W24" s="156"/>
      <c r="X24" s="168">
        <f t="shared" si="10"/>
        <v>0</v>
      </c>
      <c r="Y24" s="155">
        <f t="shared" si="11"/>
        <v>1</v>
      </c>
      <c r="Z24" s="200">
        <f t="shared" si="12"/>
        <v>0</v>
      </c>
      <c r="AA24" s="197" t="str">
        <f t="shared" si="13"/>
        <v>NP</v>
      </c>
      <c r="AB24" s="157" t="str">
        <f t="shared" si="14"/>
        <v>NP</v>
      </c>
      <c r="AC24" s="158">
        <f t="shared" si="15"/>
        <v>0</v>
      </c>
      <c r="AD24" s="167">
        <f t="shared" si="16"/>
        <v>0</v>
      </c>
      <c r="AE24" s="170"/>
      <c r="AF24" s="169"/>
      <c r="AG24" s="169"/>
      <c r="AH24" s="169"/>
      <c r="AI24" s="173"/>
      <c r="AJ24" s="170"/>
      <c r="AK24" s="169"/>
      <c r="AL24" s="169"/>
      <c r="AM24" s="169"/>
      <c r="AN24" s="173"/>
      <c r="AO24" s="209"/>
      <c r="AP24" s="169"/>
      <c r="AQ24" s="169"/>
      <c r="AR24" s="169"/>
      <c r="AS24" s="173"/>
    </row>
    <row r="25" spans="1:45" s="5" customFormat="1" ht="72" customHeight="1" thickTop="1" thickBot="1" x14ac:dyDescent="0.3">
      <c r="A25" s="4"/>
      <c r="B25" s="388"/>
      <c r="C25" s="11">
        <v>20</v>
      </c>
      <c r="D25" s="54" t="s">
        <v>134</v>
      </c>
      <c r="E25" s="59" t="s">
        <v>135</v>
      </c>
      <c r="F25" s="59" t="s">
        <v>136</v>
      </c>
      <c r="G25" s="13" t="s">
        <v>137</v>
      </c>
      <c r="H25" s="21">
        <v>46238</v>
      </c>
      <c r="I25" s="15">
        <v>46387</v>
      </c>
      <c r="J25" s="13" t="s">
        <v>35</v>
      </c>
      <c r="K25" s="13" t="s">
        <v>81</v>
      </c>
      <c r="L25" s="13" t="s">
        <v>15</v>
      </c>
      <c r="M25" s="17" t="s">
        <v>16</v>
      </c>
      <c r="N25" s="63" t="s">
        <v>23</v>
      </c>
      <c r="O25" s="62">
        <v>1</v>
      </c>
      <c r="P25" s="221"/>
      <c r="Q25" s="222"/>
      <c r="R25" s="138" t="str">
        <f t="shared" si="8"/>
        <v>NP</v>
      </c>
      <c r="S25" s="221"/>
      <c r="T25" s="222"/>
      <c r="U25" s="138" t="str">
        <f t="shared" si="9"/>
        <v>NP</v>
      </c>
      <c r="V25" s="221">
        <v>1</v>
      </c>
      <c r="W25" s="222"/>
      <c r="X25" s="168">
        <f t="shared" si="10"/>
        <v>0</v>
      </c>
      <c r="Y25" s="221">
        <f t="shared" si="11"/>
        <v>1</v>
      </c>
      <c r="Z25" s="223">
        <f t="shared" si="12"/>
        <v>0</v>
      </c>
      <c r="AA25" s="224" t="str">
        <f t="shared" si="13"/>
        <v>NP</v>
      </c>
      <c r="AB25" s="225" t="str">
        <f t="shared" si="14"/>
        <v>NP</v>
      </c>
      <c r="AC25" s="226">
        <f t="shared" si="15"/>
        <v>0</v>
      </c>
      <c r="AD25" s="227">
        <f t="shared" si="16"/>
        <v>0</v>
      </c>
      <c r="AE25" s="174"/>
      <c r="AF25" s="175"/>
      <c r="AG25" s="175"/>
      <c r="AH25" s="175"/>
      <c r="AI25" s="176"/>
      <c r="AJ25" s="174"/>
      <c r="AK25" s="175"/>
      <c r="AL25" s="175"/>
      <c r="AM25" s="175"/>
      <c r="AN25" s="176"/>
      <c r="AO25" s="210"/>
      <c r="AP25" s="175"/>
      <c r="AQ25" s="175"/>
      <c r="AR25" s="175"/>
      <c r="AS25" s="176"/>
    </row>
    <row r="26" spans="1:45" s="33" customFormat="1" ht="68.25" thickBot="1" x14ac:dyDescent="0.3">
      <c r="B26" s="384" t="s">
        <v>180</v>
      </c>
      <c r="C26" s="94">
        <v>21</v>
      </c>
      <c r="D26" s="106" t="s">
        <v>85</v>
      </c>
      <c r="E26" s="107" t="s">
        <v>86</v>
      </c>
      <c r="F26" s="107" t="s">
        <v>87</v>
      </c>
      <c r="G26" s="107" t="s">
        <v>88</v>
      </c>
      <c r="H26" s="21">
        <v>46238</v>
      </c>
      <c r="I26" s="108">
        <v>46387</v>
      </c>
      <c r="J26" s="107" t="s">
        <v>54</v>
      </c>
      <c r="K26" s="107" t="s">
        <v>21</v>
      </c>
      <c r="L26" s="107" t="s">
        <v>15</v>
      </c>
      <c r="M26" s="109" t="s">
        <v>55</v>
      </c>
      <c r="N26" s="110">
        <v>1</v>
      </c>
      <c r="O26" s="111" t="s">
        <v>23</v>
      </c>
      <c r="P26" s="211"/>
      <c r="Q26" s="212"/>
      <c r="R26" s="213" t="str">
        <f t="shared" si="8"/>
        <v>NP</v>
      </c>
      <c r="S26" s="211">
        <v>1</v>
      </c>
      <c r="T26" s="212"/>
      <c r="U26" s="213">
        <f t="shared" si="9"/>
        <v>0</v>
      </c>
      <c r="V26" s="211"/>
      <c r="W26" s="212"/>
      <c r="X26" s="214" t="str">
        <f t="shared" si="10"/>
        <v>NP</v>
      </c>
      <c r="Y26" s="211">
        <f t="shared" si="11"/>
        <v>1</v>
      </c>
      <c r="Z26" s="215">
        <f t="shared" si="12"/>
        <v>0</v>
      </c>
      <c r="AA26" s="216" t="str">
        <f t="shared" si="13"/>
        <v>NP</v>
      </c>
      <c r="AB26" s="217">
        <f t="shared" si="14"/>
        <v>0</v>
      </c>
      <c r="AC26" s="218" t="str">
        <f t="shared" si="15"/>
        <v>NP</v>
      </c>
      <c r="AD26" s="196">
        <f t="shared" si="16"/>
        <v>0</v>
      </c>
      <c r="AE26" s="177"/>
      <c r="AF26" s="178"/>
      <c r="AG26" s="178"/>
      <c r="AH26" s="178"/>
      <c r="AI26" s="219"/>
      <c r="AJ26" s="177"/>
      <c r="AK26" s="178"/>
      <c r="AL26" s="178"/>
      <c r="AM26" s="178"/>
      <c r="AN26" s="219"/>
      <c r="AO26" s="220"/>
      <c r="AP26" s="178"/>
      <c r="AQ26" s="178"/>
      <c r="AR26" s="178"/>
      <c r="AS26" s="219"/>
    </row>
    <row r="27" spans="1:45" s="33" customFormat="1" ht="79.5" customHeight="1" thickTop="1" thickBot="1" x14ac:dyDescent="0.3">
      <c r="B27" s="303"/>
      <c r="C27" s="33">
        <v>22</v>
      </c>
      <c r="D27" s="124" t="s">
        <v>89</v>
      </c>
      <c r="E27" s="13" t="s">
        <v>90</v>
      </c>
      <c r="F27" s="13" t="s">
        <v>91</v>
      </c>
      <c r="G27" s="13" t="s">
        <v>92</v>
      </c>
      <c r="H27" s="21">
        <v>46238</v>
      </c>
      <c r="I27" s="15">
        <v>46387</v>
      </c>
      <c r="J27" s="13" t="s">
        <v>93</v>
      </c>
      <c r="K27" s="13" t="s">
        <v>23</v>
      </c>
      <c r="L27" s="17" t="s">
        <v>15</v>
      </c>
      <c r="M27" s="16" t="s">
        <v>16</v>
      </c>
      <c r="N27" s="16"/>
      <c r="O27" s="16">
        <v>1</v>
      </c>
      <c r="P27" s="155"/>
      <c r="Q27" s="156"/>
      <c r="R27" s="138" t="str">
        <f t="shared" si="8"/>
        <v>NP</v>
      </c>
      <c r="S27" s="155"/>
      <c r="T27" s="156"/>
      <c r="U27" s="138" t="str">
        <f t="shared" si="9"/>
        <v>NP</v>
      </c>
      <c r="V27" s="155">
        <v>1</v>
      </c>
      <c r="W27" s="156"/>
      <c r="X27" s="168">
        <f t="shared" si="10"/>
        <v>0</v>
      </c>
      <c r="Y27" s="155">
        <f t="shared" si="11"/>
        <v>1</v>
      </c>
      <c r="Z27" s="200">
        <f t="shared" si="12"/>
        <v>0</v>
      </c>
      <c r="AA27" s="197" t="str">
        <f t="shared" si="13"/>
        <v>NP</v>
      </c>
      <c r="AB27" s="157" t="str">
        <f t="shared" si="14"/>
        <v>NP</v>
      </c>
      <c r="AC27" s="158">
        <f t="shared" si="15"/>
        <v>0</v>
      </c>
      <c r="AD27" s="167">
        <f t="shared" si="16"/>
        <v>0</v>
      </c>
      <c r="AE27" s="170"/>
      <c r="AF27" s="169"/>
      <c r="AG27" s="169"/>
      <c r="AH27" s="169"/>
      <c r="AI27" s="173"/>
      <c r="AJ27" s="170"/>
      <c r="AK27" s="169"/>
      <c r="AL27" s="169"/>
      <c r="AM27" s="169"/>
      <c r="AN27" s="173"/>
      <c r="AO27" s="209"/>
      <c r="AP27" s="169"/>
      <c r="AQ27" s="169"/>
      <c r="AR27" s="169"/>
      <c r="AS27" s="173"/>
    </row>
    <row r="28" spans="1:45" s="33" customFormat="1" ht="34.5" customHeight="1" thickTop="1" thickBot="1" x14ac:dyDescent="0.3">
      <c r="B28" s="303"/>
      <c r="C28" s="47">
        <v>23</v>
      </c>
      <c r="D28" s="46" t="s">
        <v>94</v>
      </c>
      <c r="E28" s="25" t="s">
        <v>95</v>
      </c>
      <c r="F28" s="25" t="s">
        <v>96</v>
      </c>
      <c r="G28" s="25" t="s">
        <v>189</v>
      </c>
      <c r="H28" s="21">
        <v>46238</v>
      </c>
      <c r="I28" s="42">
        <v>46387</v>
      </c>
      <c r="J28" s="25" t="s">
        <v>35</v>
      </c>
      <c r="K28" s="25" t="s">
        <v>81</v>
      </c>
      <c r="L28" s="25" t="s">
        <v>15</v>
      </c>
      <c r="M28" s="25" t="s">
        <v>16</v>
      </c>
      <c r="N28" s="105" t="s">
        <v>23</v>
      </c>
      <c r="O28" s="105">
        <v>1</v>
      </c>
      <c r="P28" s="155"/>
      <c r="Q28" s="156"/>
      <c r="R28" s="138" t="str">
        <f t="shared" si="8"/>
        <v>NP</v>
      </c>
      <c r="S28" s="155"/>
      <c r="T28" s="156"/>
      <c r="U28" s="138" t="str">
        <f t="shared" si="9"/>
        <v>NP</v>
      </c>
      <c r="V28" s="155">
        <v>1</v>
      </c>
      <c r="W28" s="156"/>
      <c r="X28" s="168">
        <f t="shared" si="10"/>
        <v>0</v>
      </c>
      <c r="Y28" s="155">
        <f t="shared" si="11"/>
        <v>1</v>
      </c>
      <c r="Z28" s="200">
        <f t="shared" si="12"/>
        <v>0</v>
      </c>
      <c r="AA28" s="197" t="str">
        <f t="shared" si="13"/>
        <v>NP</v>
      </c>
      <c r="AB28" s="157" t="str">
        <f t="shared" si="14"/>
        <v>NP</v>
      </c>
      <c r="AC28" s="158">
        <f t="shared" si="15"/>
        <v>0</v>
      </c>
      <c r="AD28" s="167">
        <f t="shared" si="16"/>
        <v>0</v>
      </c>
      <c r="AE28" s="170"/>
      <c r="AF28" s="169"/>
      <c r="AG28" s="169"/>
      <c r="AH28" s="169"/>
      <c r="AI28" s="173"/>
      <c r="AJ28" s="170"/>
      <c r="AK28" s="169"/>
      <c r="AL28" s="169"/>
      <c r="AM28" s="169"/>
      <c r="AN28" s="173"/>
      <c r="AO28" s="209"/>
      <c r="AP28" s="169"/>
      <c r="AQ28" s="169"/>
      <c r="AR28" s="169"/>
      <c r="AS28" s="173"/>
    </row>
    <row r="29" spans="1:45" ht="55.5" thickTop="1" thickBot="1" x14ac:dyDescent="0.35">
      <c r="B29" s="386"/>
      <c r="C29" s="127">
        <v>24</v>
      </c>
      <c r="D29" s="91" t="s">
        <v>193</v>
      </c>
      <c r="E29" s="128" t="s">
        <v>195</v>
      </c>
      <c r="F29" s="92" t="s">
        <v>194</v>
      </c>
      <c r="G29" s="129" t="s">
        <v>196</v>
      </c>
      <c r="H29" s="21">
        <v>46238</v>
      </c>
      <c r="I29" s="126">
        <v>46387</v>
      </c>
      <c r="J29" s="92" t="s">
        <v>35</v>
      </c>
      <c r="K29" s="125"/>
      <c r="L29" s="92" t="s">
        <v>15</v>
      </c>
      <c r="M29" s="92" t="s">
        <v>16</v>
      </c>
      <c r="N29" s="202"/>
      <c r="O29" s="202">
        <v>1</v>
      </c>
      <c r="P29" s="155"/>
      <c r="Q29" s="156"/>
      <c r="R29" s="138" t="str">
        <f t="shared" si="8"/>
        <v>NP</v>
      </c>
      <c r="S29" s="155"/>
      <c r="T29" s="156"/>
      <c r="U29" s="138" t="str">
        <f t="shared" si="9"/>
        <v>NP</v>
      </c>
      <c r="V29" s="155">
        <v>1</v>
      </c>
      <c r="W29" s="156"/>
      <c r="X29" s="168">
        <f t="shared" si="10"/>
        <v>0</v>
      </c>
      <c r="Y29" s="155">
        <f t="shared" si="11"/>
        <v>1</v>
      </c>
      <c r="Z29" s="200">
        <f t="shared" si="12"/>
        <v>0</v>
      </c>
      <c r="AA29" s="197" t="str">
        <f t="shared" si="13"/>
        <v>NP</v>
      </c>
      <c r="AB29" s="157" t="str">
        <f t="shared" si="14"/>
        <v>NP</v>
      </c>
      <c r="AC29" s="158">
        <f t="shared" si="15"/>
        <v>0</v>
      </c>
      <c r="AD29" s="167">
        <f t="shared" si="16"/>
        <v>0</v>
      </c>
      <c r="AE29" s="174"/>
      <c r="AF29" s="175"/>
      <c r="AG29" s="175"/>
      <c r="AH29" s="175"/>
      <c r="AI29" s="176"/>
      <c r="AJ29" s="174"/>
      <c r="AK29" s="175"/>
      <c r="AL29" s="175"/>
      <c r="AM29" s="175"/>
      <c r="AN29" s="176"/>
      <c r="AO29" s="210"/>
      <c r="AP29" s="175"/>
      <c r="AQ29" s="175"/>
      <c r="AR29" s="175"/>
      <c r="AS29" s="176"/>
    </row>
    <row r="30" spans="1:45" ht="19.5" thickBot="1" x14ac:dyDescent="0.35">
      <c r="O30" s="203" t="s">
        <v>216</v>
      </c>
      <c r="P30" s="159">
        <f>SUM(P6:P29)</f>
        <v>0</v>
      </c>
      <c r="Q30" s="160">
        <f>SUM(Q6:Q29)</f>
        <v>0</v>
      </c>
      <c r="R30" s="162"/>
      <c r="S30" s="159">
        <f>SUM(S6:S29)</f>
        <v>7</v>
      </c>
      <c r="T30" s="160">
        <f>SUM(T6:T29)</f>
        <v>0</v>
      </c>
      <c r="U30" s="162"/>
      <c r="V30" s="159">
        <f>SUM(V6:V29)</f>
        <v>28</v>
      </c>
      <c r="W30" s="160">
        <f>SUM(W6:W29)</f>
        <v>0</v>
      </c>
      <c r="X30" s="161"/>
      <c r="Y30" s="159">
        <f>SUM(Y6:Y29)</f>
        <v>35</v>
      </c>
      <c r="Z30" s="160">
        <f>SUM(Z6:Z29)</f>
        <v>0</v>
      </c>
      <c r="AA30" s="163" t="e">
        <f>+Q30/P30</f>
        <v>#DIV/0!</v>
      </c>
      <c r="AB30" s="163">
        <f>+T30/S30</f>
        <v>0</v>
      </c>
      <c r="AC30" s="164">
        <f>+W30/V30</f>
        <v>0</v>
      </c>
      <c r="AD30" s="164">
        <f>+Z30/Y30</f>
        <v>0</v>
      </c>
    </row>
    <row r="40" spans="2:15" s="5" customFormat="1" ht="13.5" x14ac:dyDescent="0.25">
      <c r="B40" s="4"/>
      <c r="D40" s="6"/>
      <c r="N40" s="33"/>
      <c r="O40" s="33"/>
    </row>
  </sheetData>
  <autoFilter ref="B2:M33" xr:uid="{00000000-0001-0000-0200-000000000000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</autoFilter>
  <mergeCells count="39">
    <mergeCell ref="B26:B29"/>
    <mergeCell ref="B18:B25"/>
    <mergeCell ref="P3:R4"/>
    <mergeCell ref="B2:O2"/>
    <mergeCell ref="L4:L5"/>
    <mergeCell ref="M4:M5"/>
    <mergeCell ref="B6:B17"/>
    <mergeCell ref="B3:M3"/>
    <mergeCell ref="N3:O4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S3:U4"/>
    <mergeCell ref="V3:X4"/>
    <mergeCell ref="Y3:Y5"/>
    <mergeCell ref="Z3:Z5"/>
    <mergeCell ref="AA3:AD4"/>
    <mergeCell ref="AE3:AE5"/>
    <mergeCell ref="AF3:AF5"/>
    <mergeCell ref="AG3:AG5"/>
    <mergeCell ref="AH3:AH5"/>
    <mergeCell ref="AI3:AI5"/>
    <mergeCell ref="AJ3:AJ5"/>
    <mergeCell ref="AK3:AK5"/>
    <mergeCell ref="AL3:AL5"/>
    <mergeCell ref="AM3:AM5"/>
    <mergeCell ref="AN3:AN5"/>
    <mergeCell ref="AO3:AO5"/>
    <mergeCell ref="AP3:AP5"/>
    <mergeCell ref="AQ3:AQ5"/>
    <mergeCell ref="AR3:AR5"/>
    <mergeCell ref="AS3:AS5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B4FD9-BC83-493C-9C50-A4C91A0E77EE}">
  <sheetPr>
    <tabColor rgb="FF305496"/>
  </sheetPr>
  <dimension ref="A1:DN15"/>
  <sheetViews>
    <sheetView zoomScale="90" zoomScaleNormal="90" workbookViewId="0">
      <selection activeCell="G14" sqref="G14"/>
    </sheetView>
  </sheetViews>
  <sheetFormatPr baseColWidth="10" defaultColWidth="11.42578125" defaultRowHeight="16.5" x14ac:dyDescent="0.3"/>
  <cols>
    <col min="1" max="1" width="1.5703125" style="1" customWidth="1"/>
    <col min="2" max="2" width="25.42578125" style="1" customWidth="1"/>
    <col min="3" max="3" width="5.140625" style="1" customWidth="1"/>
    <col min="4" max="4" width="43.28515625" style="1" customWidth="1"/>
    <col min="5" max="7" width="42.85546875" style="1" customWidth="1"/>
    <col min="8" max="8" width="12.140625" style="1" bestFit="1" customWidth="1"/>
    <col min="9" max="9" width="13.42578125" style="1" customWidth="1"/>
    <col min="10" max="10" width="49" style="1" customWidth="1"/>
    <col min="11" max="11" width="36.7109375" style="1" customWidth="1"/>
    <col min="12" max="13" width="22.28515625" style="1" customWidth="1"/>
    <col min="14" max="14" width="14.5703125" style="1" customWidth="1"/>
    <col min="15" max="15" width="14.28515625" style="1" bestFit="1" customWidth="1"/>
    <col min="16" max="24" width="11.42578125" style="1"/>
    <col min="25" max="26" width="19.140625" style="1" customWidth="1"/>
    <col min="27" max="27" width="14.140625" style="1" bestFit="1" customWidth="1"/>
    <col min="28" max="28" width="14.5703125" style="1" bestFit="1" customWidth="1"/>
    <col min="29" max="29" width="15.140625" style="1" bestFit="1" customWidth="1"/>
    <col min="30" max="30" width="11.5703125" style="1" customWidth="1"/>
    <col min="31" max="45" width="30.7109375" style="1" customWidth="1"/>
    <col min="46" max="16384" width="11.42578125" style="1"/>
  </cols>
  <sheetData>
    <row r="1" spans="1:118" ht="9" customHeight="1" thickBot="1" x14ac:dyDescent="0.35"/>
    <row r="2" spans="1:118" ht="159" customHeight="1" thickBot="1" x14ac:dyDescent="0.35">
      <c r="B2" s="299" t="s">
        <v>266</v>
      </c>
      <c r="C2" s="300"/>
      <c r="D2" s="300"/>
      <c r="E2" s="300"/>
      <c r="F2" s="300"/>
      <c r="G2" s="300"/>
      <c r="H2" s="300"/>
      <c r="I2" s="300"/>
      <c r="J2" s="300"/>
      <c r="K2" s="300"/>
      <c r="L2" s="300"/>
      <c r="M2" s="300"/>
      <c r="N2" s="300"/>
      <c r="O2" s="301"/>
    </row>
    <row r="3" spans="1:118" ht="17.25" customHeight="1" thickBot="1" x14ac:dyDescent="0.35">
      <c r="A3" s="5"/>
      <c r="B3" s="307" t="s">
        <v>199</v>
      </c>
      <c r="C3" s="308"/>
      <c r="D3" s="308"/>
      <c r="E3" s="309"/>
      <c r="F3" s="308"/>
      <c r="G3" s="308"/>
      <c r="H3" s="309"/>
      <c r="I3" s="309"/>
      <c r="J3" s="309"/>
      <c r="K3" s="308"/>
      <c r="L3" s="308"/>
      <c r="M3" s="310"/>
      <c r="N3" s="311" t="s">
        <v>1</v>
      </c>
      <c r="O3" s="376"/>
      <c r="P3" s="287" t="s">
        <v>257</v>
      </c>
      <c r="Q3" s="288"/>
      <c r="R3" s="289"/>
      <c r="S3" s="287" t="s">
        <v>214</v>
      </c>
      <c r="T3" s="288"/>
      <c r="U3" s="289"/>
      <c r="V3" s="287" t="s">
        <v>215</v>
      </c>
      <c r="W3" s="288"/>
      <c r="X3" s="289"/>
      <c r="Y3" s="325" t="s">
        <v>264</v>
      </c>
      <c r="Z3" s="325" t="s">
        <v>265</v>
      </c>
      <c r="AA3" s="328" t="s">
        <v>220</v>
      </c>
      <c r="AB3" s="329"/>
      <c r="AC3" s="329"/>
      <c r="AD3" s="330"/>
      <c r="AE3" s="284" t="s">
        <v>258</v>
      </c>
      <c r="AF3" s="278" t="s">
        <v>259</v>
      </c>
      <c r="AG3" s="278" t="s">
        <v>260</v>
      </c>
      <c r="AH3" s="278" t="s">
        <v>261</v>
      </c>
      <c r="AI3" s="281" t="s">
        <v>262</v>
      </c>
      <c r="AJ3" s="284" t="s">
        <v>221</v>
      </c>
      <c r="AK3" s="278" t="s">
        <v>222</v>
      </c>
      <c r="AL3" s="278" t="s">
        <v>223</v>
      </c>
      <c r="AM3" s="278" t="s">
        <v>224</v>
      </c>
      <c r="AN3" s="281" t="s">
        <v>229</v>
      </c>
      <c r="AO3" s="278" t="s">
        <v>225</v>
      </c>
      <c r="AP3" s="278" t="s">
        <v>226</v>
      </c>
      <c r="AQ3" s="278" t="s">
        <v>227</v>
      </c>
      <c r="AR3" s="278" t="s">
        <v>228</v>
      </c>
      <c r="AS3" s="281" t="s">
        <v>230</v>
      </c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</row>
    <row r="4" spans="1:118" s="5" customFormat="1" ht="15" customHeight="1" thickBot="1" x14ac:dyDescent="0.3">
      <c r="B4" s="293" t="s">
        <v>2</v>
      </c>
      <c r="C4" s="297" t="s">
        <v>3</v>
      </c>
      <c r="D4" s="293" t="s">
        <v>4</v>
      </c>
      <c r="E4" s="315" t="s">
        <v>202</v>
      </c>
      <c r="F4" s="317" t="s">
        <v>5</v>
      </c>
      <c r="G4" s="319" t="s">
        <v>6</v>
      </c>
      <c r="H4" s="318" t="s">
        <v>7</v>
      </c>
      <c r="I4" s="319" t="s">
        <v>200</v>
      </c>
      <c r="J4" s="318" t="s">
        <v>203</v>
      </c>
      <c r="K4" s="321" t="s">
        <v>8</v>
      </c>
      <c r="L4" s="319" t="s">
        <v>204</v>
      </c>
      <c r="M4" s="323" t="s">
        <v>205</v>
      </c>
      <c r="N4" s="313"/>
      <c r="O4" s="377"/>
      <c r="P4" s="290"/>
      <c r="Q4" s="291"/>
      <c r="R4" s="292"/>
      <c r="S4" s="290"/>
      <c r="T4" s="291"/>
      <c r="U4" s="292"/>
      <c r="V4" s="290"/>
      <c r="W4" s="291"/>
      <c r="X4" s="292"/>
      <c r="Y4" s="326"/>
      <c r="Z4" s="326"/>
      <c r="AA4" s="331"/>
      <c r="AB4" s="332"/>
      <c r="AC4" s="332"/>
      <c r="AD4" s="333"/>
      <c r="AE4" s="285"/>
      <c r="AF4" s="279"/>
      <c r="AG4" s="279"/>
      <c r="AH4" s="279"/>
      <c r="AI4" s="282"/>
      <c r="AJ4" s="285"/>
      <c r="AK4" s="279"/>
      <c r="AL4" s="279"/>
      <c r="AM4" s="279"/>
      <c r="AN4" s="282"/>
      <c r="AO4" s="279"/>
      <c r="AP4" s="279"/>
      <c r="AQ4" s="279"/>
      <c r="AR4" s="279"/>
      <c r="AS4" s="282"/>
    </row>
    <row r="5" spans="1:118" s="7" customFormat="1" ht="20.25" customHeight="1" thickBot="1" x14ac:dyDescent="0.3">
      <c r="B5" s="294"/>
      <c r="C5" s="298"/>
      <c r="D5" s="392"/>
      <c r="E5" s="316"/>
      <c r="F5" s="318"/>
      <c r="G5" s="320"/>
      <c r="H5" s="318"/>
      <c r="I5" s="320"/>
      <c r="J5" s="318"/>
      <c r="K5" s="322"/>
      <c r="L5" s="320"/>
      <c r="M5" s="324"/>
      <c r="N5" s="76" t="s">
        <v>201</v>
      </c>
      <c r="O5" s="75" t="s">
        <v>9</v>
      </c>
      <c r="P5" s="146" t="s">
        <v>211</v>
      </c>
      <c r="Q5" s="147" t="s">
        <v>212</v>
      </c>
      <c r="R5" s="148" t="s">
        <v>213</v>
      </c>
      <c r="S5" s="146" t="s">
        <v>211</v>
      </c>
      <c r="T5" s="147" t="s">
        <v>212</v>
      </c>
      <c r="U5" s="148" t="s">
        <v>213</v>
      </c>
      <c r="V5" s="146" t="s">
        <v>211</v>
      </c>
      <c r="W5" s="147" t="s">
        <v>212</v>
      </c>
      <c r="X5" s="149" t="s">
        <v>213</v>
      </c>
      <c r="Y5" s="327"/>
      <c r="Z5" s="327"/>
      <c r="AA5" s="150" t="s">
        <v>263</v>
      </c>
      <c r="AB5" s="150" t="s">
        <v>217</v>
      </c>
      <c r="AC5" s="151" t="s">
        <v>218</v>
      </c>
      <c r="AD5" s="166" t="s">
        <v>219</v>
      </c>
      <c r="AE5" s="286"/>
      <c r="AF5" s="280"/>
      <c r="AG5" s="280"/>
      <c r="AH5" s="280"/>
      <c r="AI5" s="283"/>
      <c r="AJ5" s="286"/>
      <c r="AK5" s="280"/>
      <c r="AL5" s="280"/>
      <c r="AM5" s="280"/>
      <c r="AN5" s="283"/>
      <c r="AO5" s="280"/>
      <c r="AP5" s="280"/>
      <c r="AQ5" s="280"/>
      <c r="AR5" s="280"/>
      <c r="AS5" s="283"/>
    </row>
    <row r="6" spans="1:118" s="8" customFormat="1" ht="57.75" customHeight="1" thickBot="1" x14ac:dyDescent="0.3">
      <c r="B6" s="117" t="s">
        <v>182</v>
      </c>
      <c r="C6" s="118">
        <v>1</v>
      </c>
      <c r="D6" s="119" t="s">
        <v>159</v>
      </c>
      <c r="E6" s="18" t="s">
        <v>160</v>
      </c>
      <c r="F6" s="18" t="s">
        <v>161</v>
      </c>
      <c r="G6" s="18" t="s">
        <v>190</v>
      </c>
      <c r="H6" s="21">
        <v>46238</v>
      </c>
      <c r="I6" s="120">
        <v>46387</v>
      </c>
      <c r="J6" s="18" t="s">
        <v>35</v>
      </c>
      <c r="K6" s="18" t="s">
        <v>21</v>
      </c>
      <c r="L6" s="18" t="s">
        <v>15</v>
      </c>
      <c r="M6" s="18" t="s">
        <v>16</v>
      </c>
      <c r="N6" s="18" t="s">
        <v>23</v>
      </c>
      <c r="O6" s="18">
        <v>1</v>
      </c>
      <c r="P6" s="233"/>
      <c r="Q6" s="234"/>
      <c r="R6" s="235" t="str">
        <f t="shared" ref="R6:R12" si="0">IFERROR(Q6/P6,"NP")</f>
        <v>NP</v>
      </c>
      <c r="S6" s="233"/>
      <c r="T6" s="234"/>
      <c r="U6" s="235" t="str">
        <f t="shared" ref="U6:U12" si="1">IFERROR(T6/S6,"NP")</f>
        <v>NP</v>
      </c>
      <c r="V6" s="233">
        <v>1</v>
      </c>
      <c r="W6" s="234"/>
      <c r="X6" s="227">
        <f>IFERROR(W6/V6,"NP")</f>
        <v>0</v>
      </c>
      <c r="Y6" s="233">
        <f>+P6+S6+V6</f>
        <v>1</v>
      </c>
      <c r="Z6" s="236">
        <f>+Q6+T6+W6</f>
        <v>0</v>
      </c>
      <c r="AA6" s="224" t="str">
        <f t="shared" ref="AA6:AA12" si="2">IFERROR(+Q6/P6,"NP")</f>
        <v>NP</v>
      </c>
      <c r="AB6" s="237" t="str">
        <f t="shared" ref="AB6:AB12" si="3">IFERROR(+T6/S6,"NP")</f>
        <v>NP</v>
      </c>
      <c r="AC6" s="238">
        <f t="shared" ref="AC6:AC12" si="4">IFERROR(+W6/V6,"NP")</f>
        <v>0</v>
      </c>
      <c r="AD6" s="227">
        <f>IFERROR(Z6/Y6,"NP")</f>
        <v>0</v>
      </c>
      <c r="AE6" s="239"/>
      <c r="AF6" s="240"/>
      <c r="AG6" s="240"/>
      <c r="AH6" s="240"/>
      <c r="AI6" s="243"/>
      <c r="AJ6" s="239"/>
      <c r="AK6" s="240"/>
      <c r="AL6" s="240"/>
      <c r="AM6" s="240"/>
      <c r="AN6" s="243"/>
      <c r="AO6" s="239"/>
      <c r="AP6" s="240"/>
      <c r="AQ6" s="240"/>
      <c r="AR6" s="240"/>
      <c r="AS6" s="243"/>
    </row>
    <row r="7" spans="1:118" ht="40.5" customHeight="1" thickBot="1" x14ac:dyDescent="0.35">
      <c r="A7" s="4"/>
      <c r="B7" s="389" t="s">
        <v>181</v>
      </c>
      <c r="C7" s="94">
        <v>2</v>
      </c>
      <c r="D7" s="121" t="s">
        <v>138</v>
      </c>
      <c r="E7" s="89" t="s">
        <v>57</v>
      </c>
      <c r="F7" s="107" t="s">
        <v>139</v>
      </c>
      <c r="G7" s="107" t="s">
        <v>191</v>
      </c>
      <c r="H7" s="21">
        <v>46238</v>
      </c>
      <c r="I7" s="108">
        <v>46387</v>
      </c>
      <c r="J7" s="107" t="s">
        <v>140</v>
      </c>
      <c r="K7" s="107" t="s">
        <v>21</v>
      </c>
      <c r="L7" s="107" t="s">
        <v>15</v>
      </c>
      <c r="M7" s="109" t="s">
        <v>55</v>
      </c>
      <c r="N7" s="122">
        <v>1</v>
      </c>
      <c r="O7" s="122">
        <v>1</v>
      </c>
      <c r="P7" s="134"/>
      <c r="Q7" s="132"/>
      <c r="R7" s="228" t="str">
        <f t="shared" si="0"/>
        <v>NP</v>
      </c>
      <c r="S7" s="134">
        <v>1</v>
      </c>
      <c r="T7" s="132"/>
      <c r="U7" s="228">
        <f t="shared" si="1"/>
        <v>0</v>
      </c>
      <c r="V7" s="134">
        <v>1</v>
      </c>
      <c r="W7" s="132"/>
      <c r="X7" s="196">
        <f t="shared" ref="X7:X12" si="5">IFERROR(W7/V7,"NP")</f>
        <v>0</v>
      </c>
      <c r="Y7" s="134">
        <f>+P7+S7+V7</f>
        <v>2</v>
      </c>
      <c r="Z7" s="229">
        <f>+Q7+T7+W7</f>
        <v>0</v>
      </c>
      <c r="AA7" s="216" t="str">
        <f t="shared" si="2"/>
        <v>NP</v>
      </c>
      <c r="AB7" s="230">
        <f>IFERROR(+T7/S7,"NP")</f>
        <v>0</v>
      </c>
      <c r="AC7" s="231">
        <f t="shared" si="4"/>
        <v>0</v>
      </c>
      <c r="AD7" s="196">
        <f t="shared" ref="AD7:AD12" si="6">IFERROR(Z7/Y7,"NP")</f>
        <v>0</v>
      </c>
      <c r="AE7" s="177">
        <v>1</v>
      </c>
      <c r="AF7" s="178"/>
      <c r="AG7" s="178"/>
      <c r="AH7" s="178"/>
      <c r="AI7" s="179"/>
      <c r="AJ7" s="177"/>
      <c r="AK7" s="178"/>
      <c r="AL7" s="178"/>
      <c r="AM7" s="178"/>
      <c r="AN7" s="179"/>
      <c r="AO7" s="177"/>
      <c r="AP7" s="178"/>
      <c r="AQ7" s="178"/>
      <c r="AR7" s="178"/>
      <c r="AS7" s="179"/>
    </row>
    <row r="8" spans="1:118" s="8" customFormat="1" ht="44.25" customHeight="1" thickTop="1" thickBot="1" x14ac:dyDescent="0.3">
      <c r="B8" s="390"/>
      <c r="C8" s="37">
        <v>3</v>
      </c>
      <c r="D8" s="46" t="s">
        <v>141</v>
      </c>
      <c r="E8" s="41" t="s">
        <v>142</v>
      </c>
      <c r="F8" s="41" t="s">
        <v>143</v>
      </c>
      <c r="G8" s="41" t="s">
        <v>192</v>
      </c>
      <c r="H8" s="21">
        <v>46238</v>
      </c>
      <c r="I8" s="57">
        <v>46387</v>
      </c>
      <c r="J8" s="41" t="s">
        <v>93</v>
      </c>
      <c r="K8" s="41" t="s">
        <v>21</v>
      </c>
      <c r="L8" s="41" t="s">
        <v>15</v>
      </c>
      <c r="M8" s="41" t="s">
        <v>16</v>
      </c>
      <c r="N8" s="41" t="s">
        <v>23</v>
      </c>
      <c r="O8" s="41">
        <v>1</v>
      </c>
      <c r="P8" s="135"/>
      <c r="Q8" s="136"/>
      <c r="R8" s="137" t="str">
        <f t="shared" si="0"/>
        <v>NP</v>
      </c>
      <c r="S8" s="135"/>
      <c r="T8" s="136"/>
      <c r="U8" s="137" t="str">
        <f t="shared" si="1"/>
        <v>NP</v>
      </c>
      <c r="V8" s="135">
        <v>1</v>
      </c>
      <c r="W8" s="136"/>
      <c r="X8" s="133">
        <f t="shared" si="5"/>
        <v>0</v>
      </c>
      <c r="Y8" s="135">
        <f t="shared" ref="Y8:Z12" si="7">+P8+S8+V8</f>
        <v>1</v>
      </c>
      <c r="Z8" s="199">
        <f t="shared" si="7"/>
        <v>0</v>
      </c>
      <c r="AA8" s="197" t="str">
        <f t="shared" si="2"/>
        <v>NP</v>
      </c>
      <c r="AB8" s="154" t="str">
        <f t="shared" si="3"/>
        <v>NP</v>
      </c>
      <c r="AC8" s="130">
        <f t="shared" si="4"/>
        <v>0</v>
      </c>
      <c r="AD8" s="167">
        <f t="shared" si="6"/>
        <v>0</v>
      </c>
      <c r="AE8" s="170"/>
      <c r="AF8" s="169"/>
      <c r="AG8" s="169"/>
      <c r="AH8" s="169"/>
      <c r="AI8" s="171"/>
      <c r="AJ8" s="170"/>
      <c r="AK8" s="169"/>
      <c r="AL8" s="169"/>
      <c r="AM8" s="169"/>
      <c r="AN8" s="171"/>
      <c r="AO8" s="170"/>
      <c r="AP8" s="169"/>
      <c r="AQ8" s="169"/>
      <c r="AR8" s="169"/>
      <c r="AS8" s="171"/>
    </row>
    <row r="9" spans="1:118" s="8" customFormat="1" ht="56.25" customHeight="1" thickTop="1" thickBot="1" x14ac:dyDescent="0.3">
      <c r="B9" s="390"/>
      <c r="C9" s="37">
        <v>4</v>
      </c>
      <c r="D9" s="26" t="s">
        <v>144</v>
      </c>
      <c r="E9" s="28" t="s">
        <v>145</v>
      </c>
      <c r="F9" s="28" t="s">
        <v>146</v>
      </c>
      <c r="G9" s="28" t="s">
        <v>147</v>
      </c>
      <c r="H9" s="21">
        <v>46238</v>
      </c>
      <c r="I9" s="57">
        <v>46387</v>
      </c>
      <c r="J9" s="41" t="s">
        <v>93</v>
      </c>
      <c r="K9" s="41" t="s">
        <v>21</v>
      </c>
      <c r="L9" s="41" t="s">
        <v>15</v>
      </c>
      <c r="M9" s="41" t="s">
        <v>16</v>
      </c>
      <c r="N9" s="13" t="s">
        <v>23</v>
      </c>
      <c r="O9" s="13">
        <v>1</v>
      </c>
      <c r="P9" s="135"/>
      <c r="Q9" s="136"/>
      <c r="R9" s="137" t="str">
        <f t="shared" si="0"/>
        <v>NP</v>
      </c>
      <c r="S9" s="135"/>
      <c r="T9" s="136"/>
      <c r="U9" s="137" t="str">
        <f t="shared" si="1"/>
        <v>NP</v>
      </c>
      <c r="V9" s="135">
        <v>1</v>
      </c>
      <c r="W9" s="136"/>
      <c r="X9" s="133">
        <f t="shared" si="5"/>
        <v>0</v>
      </c>
      <c r="Y9" s="135">
        <f t="shared" si="7"/>
        <v>1</v>
      </c>
      <c r="Z9" s="199">
        <f t="shared" si="7"/>
        <v>0</v>
      </c>
      <c r="AA9" s="197" t="str">
        <f t="shared" si="2"/>
        <v>NP</v>
      </c>
      <c r="AB9" s="154" t="str">
        <f t="shared" si="3"/>
        <v>NP</v>
      </c>
      <c r="AC9" s="130">
        <f t="shared" si="4"/>
        <v>0</v>
      </c>
      <c r="AD9" s="167">
        <f t="shared" si="6"/>
        <v>0</v>
      </c>
      <c r="AE9" s="170"/>
      <c r="AF9" s="169"/>
      <c r="AG9" s="169"/>
      <c r="AH9" s="169"/>
      <c r="AI9" s="172"/>
      <c r="AJ9" s="170"/>
      <c r="AK9" s="169"/>
      <c r="AL9" s="169"/>
      <c r="AM9" s="169"/>
      <c r="AN9" s="172"/>
      <c r="AO9" s="170"/>
      <c r="AP9" s="169"/>
      <c r="AQ9" s="169"/>
      <c r="AR9" s="169"/>
      <c r="AS9" s="172"/>
    </row>
    <row r="10" spans="1:118" s="4" customFormat="1" ht="44.25" customHeight="1" thickTop="1" thickBot="1" x14ac:dyDescent="0.3">
      <c r="B10" s="390"/>
      <c r="C10" s="71">
        <v>5</v>
      </c>
      <c r="D10" s="52" t="s">
        <v>148</v>
      </c>
      <c r="E10" s="41" t="s">
        <v>103</v>
      </c>
      <c r="F10" s="41" t="s">
        <v>149</v>
      </c>
      <c r="G10" s="41" t="s">
        <v>118</v>
      </c>
      <c r="H10" s="21">
        <v>46238</v>
      </c>
      <c r="I10" s="57">
        <v>46387</v>
      </c>
      <c r="J10" s="41" t="s">
        <v>31</v>
      </c>
      <c r="K10" s="41" t="s">
        <v>21</v>
      </c>
      <c r="L10" s="41" t="s">
        <v>15</v>
      </c>
      <c r="M10" s="61" t="s">
        <v>16</v>
      </c>
      <c r="N10" s="40"/>
      <c r="O10" s="40">
        <v>1</v>
      </c>
      <c r="P10" s="135"/>
      <c r="Q10" s="136"/>
      <c r="R10" s="137" t="str">
        <f t="shared" si="0"/>
        <v>NP</v>
      </c>
      <c r="S10" s="135"/>
      <c r="T10" s="136"/>
      <c r="U10" s="137" t="str">
        <f t="shared" si="1"/>
        <v>NP</v>
      </c>
      <c r="V10" s="135">
        <v>1</v>
      </c>
      <c r="W10" s="136"/>
      <c r="X10" s="133">
        <f t="shared" si="5"/>
        <v>0</v>
      </c>
      <c r="Y10" s="135">
        <f t="shared" si="7"/>
        <v>1</v>
      </c>
      <c r="Z10" s="199">
        <f t="shared" si="7"/>
        <v>0</v>
      </c>
      <c r="AA10" s="197" t="str">
        <f t="shared" si="2"/>
        <v>NP</v>
      </c>
      <c r="AB10" s="154" t="str">
        <f t="shared" si="3"/>
        <v>NP</v>
      </c>
      <c r="AC10" s="130">
        <f t="shared" si="4"/>
        <v>0</v>
      </c>
      <c r="AD10" s="167">
        <f t="shared" si="6"/>
        <v>0</v>
      </c>
      <c r="AE10" s="170"/>
      <c r="AF10" s="169"/>
      <c r="AG10" s="169"/>
      <c r="AH10" s="169"/>
      <c r="AI10" s="173"/>
      <c r="AJ10" s="170"/>
      <c r="AK10" s="169"/>
      <c r="AL10" s="169"/>
      <c r="AM10" s="169"/>
      <c r="AN10" s="173"/>
      <c r="AO10" s="170"/>
      <c r="AP10" s="169"/>
      <c r="AQ10" s="169"/>
      <c r="AR10" s="169"/>
      <c r="AS10" s="173"/>
    </row>
    <row r="11" spans="1:118" s="5" customFormat="1" ht="53.25" customHeight="1" thickTop="1" thickBot="1" x14ac:dyDescent="0.3">
      <c r="B11" s="390"/>
      <c r="C11" s="71">
        <v>6</v>
      </c>
      <c r="D11" s="52" t="s">
        <v>150</v>
      </c>
      <c r="E11" s="41" t="s">
        <v>151</v>
      </c>
      <c r="F11" s="41" t="s">
        <v>152</v>
      </c>
      <c r="G11" s="41" t="s">
        <v>153</v>
      </c>
      <c r="H11" s="21">
        <v>46238</v>
      </c>
      <c r="I11" s="57">
        <v>46387</v>
      </c>
      <c r="J11" s="41" t="s">
        <v>154</v>
      </c>
      <c r="K11" s="41" t="s">
        <v>23</v>
      </c>
      <c r="L11" s="41" t="s">
        <v>15</v>
      </c>
      <c r="M11" s="41" t="s">
        <v>16</v>
      </c>
      <c r="N11" s="41" t="s">
        <v>23</v>
      </c>
      <c r="O11" s="41">
        <v>2</v>
      </c>
      <c r="P11" s="135"/>
      <c r="Q11" s="136"/>
      <c r="R11" s="137" t="str">
        <f t="shared" si="0"/>
        <v>NP</v>
      </c>
      <c r="S11" s="135"/>
      <c r="T11" s="136"/>
      <c r="U11" s="137" t="str">
        <f t="shared" si="1"/>
        <v>NP</v>
      </c>
      <c r="V11" s="135">
        <v>2</v>
      </c>
      <c r="W11" s="136"/>
      <c r="X11" s="133">
        <f t="shared" si="5"/>
        <v>0</v>
      </c>
      <c r="Y11" s="135">
        <f t="shared" si="7"/>
        <v>2</v>
      </c>
      <c r="Z11" s="199">
        <f t="shared" si="7"/>
        <v>0</v>
      </c>
      <c r="AA11" s="197" t="str">
        <f t="shared" si="2"/>
        <v>NP</v>
      </c>
      <c r="AB11" s="154" t="str">
        <f t="shared" si="3"/>
        <v>NP</v>
      </c>
      <c r="AC11" s="130">
        <f t="shared" si="4"/>
        <v>0</v>
      </c>
      <c r="AD11" s="167">
        <f t="shared" si="6"/>
        <v>0</v>
      </c>
      <c r="AE11" s="170"/>
      <c r="AF11" s="169"/>
      <c r="AG11" s="169"/>
      <c r="AH11" s="169"/>
      <c r="AI11" s="173"/>
      <c r="AJ11" s="170"/>
      <c r="AK11" s="169"/>
      <c r="AL11" s="169"/>
      <c r="AM11" s="169"/>
      <c r="AN11" s="173"/>
      <c r="AO11" s="170"/>
      <c r="AP11" s="169"/>
      <c r="AQ11" s="169"/>
      <c r="AR11" s="169"/>
      <c r="AS11" s="173"/>
    </row>
    <row r="12" spans="1:118" ht="57" customHeight="1" thickTop="1" thickBot="1" x14ac:dyDescent="0.35">
      <c r="B12" s="391"/>
      <c r="C12" s="95">
        <v>7</v>
      </c>
      <c r="D12" s="112" t="s">
        <v>155</v>
      </c>
      <c r="E12" s="113" t="s">
        <v>156</v>
      </c>
      <c r="F12" s="113" t="s">
        <v>157</v>
      </c>
      <c r="G12" s="113" t="s">
        <v>158</v>
      </c>
      <c r="H12" s="21">
        <v>46238</v>
      </c>
      <c r="I12" s="123">
        <v>46387</v>
      </c>
      <c r="J12" s="113" t="s">
        <v>71</v>
      </c>
      <c r="K12" s="114" t="s">
        <v>23</v>
      </c>
      <c r="L12" s="114" t="s">
        <v>15</v>
      </c>
      <c r="M12" s="114" t="s">
        <v>55</v>
      </c>
      <c r="N12" s="114" t="s">
        <v>23</v>
      </c>
      <c r="O12" s="114">
        <v>3</v>
      </c>
      <c r="P12" s="135"/>
      <c r="Q12" s="136"/>
      <c r="R12" s="137" t="str">
        <f t="shared" si="0"/>
        <v>NP</v>
      </c>
      <c r="S12" s="135"/>
      <c r="T12" s="136"/>
      <c r="U12" s="137" t="str">
        <f t="shared" si="1"/>
        <v>NP</v>
      </c>
      <c r="V12" s="135">
        <v>3</v>
      </c>
      <c r="W12" s="136"/>
      <c r="X12" s="133">
        <f t="shared" si="5"/>
        <v>0</v>
      </c>
      <c r="Y12" s="135">
        <f t="shared" si="7"/>
        <v>3</v>
      </c>
      <c r="Z12" s="199">
        <f t="shared" si="7"/>
        <v>0</v>
      </c>
      <c r="AA12" s="197" t="str">
        <f t="shared" si="2"/>
        <v>NP</v>
      </c>
      <c r="AB12" s="154" t="str">
        <f t="shared" si="3"/>
        <v>NP</v>
      </c>
      <c r="AC12" s="130">
        <f t="shared" si="4"/>
        <v>0</v>
      </c>
      <c r="AD12" s="167">
        <f t="shared" si="6"/>
        <v>0</v>
      </c>
      <c r="AE12" s="174"/>
      <c r="AF12" s="175"/>
      <c r="AG12" s="175"/>
      <c r="AH12" s="175"/>
      <c r="AI12" s="176"/>
      <c r="AJ12" s="174"/>
      <c r="AK12" s="175"/>
      <c r="AL12" s="175"/>
      <c r="AM12" s="175"/>
      <c r="AN12" s="176"/>
      <c r="AO12" s="174"/>
      <c r="AP12" s="175"/>
      <c r="AQ12" s="175"/>
      <c r="AR12" s="175"/>
      <c r="AS12" s="176"/>
    </row>
    <row r="13" spans="1:118" s="8" customFormat="1" ht="19.5" thickBot="1" x14ac:dyDescent="0.35">
      <c r="O13" s="165" t="s">
        <v>216</v>
      </c>
      <c r="P13" s="159">
        <f>SUM(P6:P12)</f>
        <v>0</v>
      </c>
      <c r="Q13" s="160">
        <f>SUM(Q6:Q12)</f>
        <v>0</v>
      </c>
      <c r="R13" s="162"/>
      <c r="S13" s="159">
        <f>SUM(S6:S12)</f>
        <v>1</v>
      </c>
      <c r="T13" s="160">
        <f>SUM(T6:T12)</f>
        <v>0</v>
      </c>
      <c r="U13" s="162"/>
      <c r="V13" s="159">
        <f>SUM(V6:V12)</f>
        <v>10</v>
      </c>
      <c r="W13" s="160">
        <f>SUM(W6:W12)</f>
        <v>0</v>
      </c>
      <c r="X13" s="161"/>
      <c r="Y13" s="159">
        <f>SUM(Y6:Y12)</f>
        <v>11</v>
      </c>
      <c r="Z13" s="160">
        <f>SUM(Z6:Z12)</f>
        <v>0</v>
      </c>
      <c r="AA13" s="163" t="e">
        <f>+Q13/P13</f>
        <v>#DIV/0!</v>
      </c>
      <c r="AB13" s="163">
        <f>+T13/S13</f>
        <v>0</v>
      </c>
      <c r="AC13" s="164">
        <f>+W13/V13</f>
        <v>0</v>
      </c>
      <c r="AD13" s="164">
        <f>+Z13/Y13</f>
        <v>0</v>
      </c>
      <c r="AE13" s="195"/>
      <c r="AF13" s="195"/>
      <c r="AG13" s="195"/>
      <c r="AH13" s="195"/>
      <c r="AI13" s="195"/>
      <c r="AJ13" s="7"/>
      <c r="AK13" s="7"/>
      <c r="AL13" s="7"/>
      <c r="AM13" s="7"/>
      <c r="AN13" s="1"/>
      <c r="AO13" s="1"/>
      <c r="AP13" s="1"/>
      <c r="AQ13" s="1"/>
      <c r="AR13" s="1"/>
      <c r="AS13" s="1"/>
    </row>
    <row r="14" spans="1:118" s="8" customFormat="1" x14ac:dyDescent="0.3">
      <c r="P14" s="2"/>
      <c r="Q14" s="2"/>
      <c r="R14" s="2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</row>
    <row r="15" spans="1:118" s="8" customFormat="1" x14ac:dyDescent="0.3">
      <c r="P15" s="2"/>
      <c r="Q15" s="2"/>
      <c r="R15" s="2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</row>
  </sheetData>
  <autoFilter ref="B2:M13" xr:uid="{00000000-0001-0000-0200-000000000000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</autoFilter>
  <mergeCells count="37">
    <mergeCell ref="B7:B12"/>
    <mergeCell ref="B2:O2"/>
    <mergeCell ref="B3:M3"/>
    <mergeCell ref="N3:O4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P3:R4"/>
    <mergeCell ref="S3:U4"/>
    <mergeCell ref="V3:X4"/>
    <mergeCell ref="Y3:Y5"/>
    <mergeCell ref="Z3:Z5"/>
    <mergeCell ref="AA3:AD4"/>
    <mergeCell ref="AE3:AE5"/>
    <mergeCell ref="AF3:AF5"/>
    <mergeCell ref="AG3:AG5"/>
    <mergeCell ref="AH3:AH5"/>
    <mergeCell ref="AI3:AI5"/>
    <mergeCell ref="AJ3:AJ5"/>
    <mergeCell ref="AK3:AK5"/>
    <mergeCell ref="AQ3:AQ5"/>
    <mergeCell ref="AR3:AR5"/>
    <mergeCell ref="AS3:AS5"/>
    <mergeCell ref="AL3:AL5"/>
    <mergeCell ref="AM3:AM5"/>
    <mergeCell ref="AN3:AN5"/>
    <mergeCell ref="AO3:AO5"/>
    <mergeCell ref="AP3:AP5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C9E20536FCE6749B4F908804A40AFDF" ma:contentTypeVersion="16" ma:contentTypeDescription="Crear nuevo documento." ma:contentTypeScope="" ma:versionID="77791d0435a440b94a8bf3304027ce72">
  <xsd:schema xmlns:xsd="http://www.w3.org/2001/XMLSchema" xmlns:xs="http://www.w3.org/2001/XMLSchema" xmlns:p="http://schemas.microsoft.com/office/2006/metadata/properties" xmlns:ns2="fea750fc-f6ca-4e09-a708-c64a1e0cc8c1" xmlns:ns3="ec706035-25c4-4aca-bb20-f3e6d063a136" targetNamespace="http://schemas.microsoft.com/office/2006/metadata/properties" ma:root="true" ma:fieldsID="9f37be8f92e5c3f90b6879e614079580" ns2:_="" ns3:_="">
    <xsd:import namespace="fea750fc-f6ca-4e09-a708-c64a1e0cc8c1"/>
    <xsd:import namespace="ec706035-25c4-4aca-bb20-f3e6d063a13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a750fc-f6ca-4e09-a708-c64a1e0cc8c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b4629ddc-ca12-4336-90d3-6e521f0cc210}" ma:internalName="TaxCatchAll" ma:showField="CatchAllData" ma:web="fea750fc-f6ca-4e09-a708-c64a1e0cc8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706035-25c4-4aca-bb20-f3e6d063a1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n" ma:readOnly="false" ma:fieldId="{5cf76f15-5ced-4ddc-b409-7134ff3c332f}" ma:taxonomyMulti="true" ma:sspId="2fe21213-fe70-40ed-b3c9-d592fa6670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ea750fc-f6ca-4e09-a708-c64a1e0cc8c1" xsi:nil="true"/>
    <lcf76f155ced4ddcb4097134ff3c332f xmlns="ec706035-25c4-4aca-bb20-f3e6d063a13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3DA4BFD-C2FD-4260-83F1-577AD3DB74C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6834154-7EB7-44F5-B2DD-E66C6AF529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a750fc-f6ca-4e09-a708-c64a1e0cc8c1"/>
    <ds:schemaRef ds:uri="ec706035-25c4-4aca-bb20-f3e6d063a13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9BD44CD-F4F4-4FCB-BD44-3C79EE24B0DE}">
  <ds:schemaRefs>
    <ds:schemaRef ds:uri="http://schemas.microsoft.com/office/2006/metadata/properties"/>
    <ds:schemaRef ds:uri="http://schemas.microsoft.com/office/infopath/2007/PartnerControls"/>
    <ds:schemaRef ds:uri="fea750fc-f6ca-4e09-a708-c64a1e0cc8c1"/>
    <ds:schemaRef ds:uri="ec706035-25c4-4aca-bb20-f3e6d063a13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PAEMS</vt:lpstr>
      <vt:lpstr>1. Gestión integral de riesgos</vt:lpstr>
      <vt:lpstr>2. Redes y Articulación </vt:lpstr>
      <vt:lpstr>3. Modelo de Estado Abierto.</vt:lpstr>
      <vt:lpstr>4. Iniciativas Adicionales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Karol Andrea Parraga Hache</dc:creator>
  <cp:keywords/>
  <dc:description/>
  <cp:lastModifiedBy>Jina Paola Gonzalez</cp:lastModifiedBy>
  <cp:revision/>
  <dcterms:created xsi:type="dcterms:W3CDTF">2021-01-21T16:00:31Z</dcterms:created>
  <dcterms:modified xsi:type="dcterms:W3CDTF">2026-08-04T19:31:33Z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0x0101000C9E20536FCE6749B4F908804A40AFDF</vt:lpwstr>
  </property>
  <property fmtid="{D5CDD505-2E9C-101B-9397-08002B2CF9AE}" pid="3" name="MediaServiceImageTags">
    <vt:lpwstr/>
  </property>
</Properties>
</file>