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defaultThemeVersion="166925"/>
  <mc:AlternateContent xmlns:mc="http://schemas.openxmlformats.org/markup-compatibility/2006">
    <mc:Choice Requires="x15">
      <x15ac:absPath xmlns:x15ac="http://schemas.microsoft.com/office/spreadsheetml/2010/11/ac" url="C:\Users\alejandra Lopez\Downloads\"/>
    </mc:Choice>
  </mc:AlternateContent>
  <xr:revisionPtr revIDLastSave="0" documentId="13_ncr:1_{D790C295-14F1-44A5-B46C-68E6A7F68A5E}" xr6:coauthVersionLast="47" xr6:coauthVersionMax="47" xr10:uidLastSave="{00000000-0000-0000-0000-000000000000}"/>
  <bookViews>
    <workbookView xWindow="-120" yWindow="-120" windowWidth="20730" windowHeight="11040" firstSheet="1" activeTab="4" xr2:uid="{00000000-000D-0000-FFFF-FFFF00000000}"/>
  </bookViews>
  <sheets>
    <sheet name="Metas sectoriales" sheetId="11" r:id="rId1"/>
    <sheet name="Objetivos y metas" sheetId="5" r:id="rId2"/>
    <sheet name="Presupuesto" sheetId="4" r:id="rId3"/>
    <sheet name="Indicadores de Gestión" sheetId="10" r:id="rId4"/>
    <sheet name="Plan Integrado" sheetId="13" r:id="rId5"/>
  </sheets>
  <definedNames>
    <definedName name="_xlnm._FilterDatabase" localSheetId="3" hidden="1">'Indicadores de Gestión'!$A$8:$T$8</definedName>
    <definedName name="_xlnm._FilterDatabase" localSheetId="1" hidden="1">'Objetivos y metas'!$A$9:$O$9</definedName>
    <definedName name="_xlnm._FilterDatabase" localSheetId="4" hidden="1">'Plan Integrado'!$A$10:$CT$28</definedName>
    <definedName name="_xlnm._FilterDatabase" localSheetId="2" hidden="1">Presupuesto!#REF!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0" i="4" l="1"/>
  <c r="AA19" i="4"/>
  <c r="AA18" i="4"/>
  <c r="T11" i="4"/>
  <c r="BC34" i="10"/>
  <c r="BC30" i="10"/>
  <c r="T18" i="4"/>
  <c r="T20" i="4"/>
  <c r="T19" i="4"/>
  <c r="AS22" i="13"/>
  <c r="AS21" i="13" l="1"/>
  <c r="BC37" i="10"/>
  <c r="BC22" i="10"/>
  <c r="BC17" i="10"/>
  <c r="BC39" i="10"/>
  <c r="BC35" i="10"/>
  <c r="BC33" i="10"/>
  <c r="BC24" i="10"/>
  <c r="BC21" i="10"/>
  <c r="BC20" i="10"/>
  <c r="BC16" i="10"/>
  <c r="BC15" i="10"/>
  <c r="BC14" i="10"/>
  <c r="BC31" i="10"/>
  <c r="BC27" i="10"/>
  <c r="BC26" i="10"/>
  <c r="BC13" i="10"/>
  <c r="BC11" i="10"/>
  <c r="BC28" i="10"/>
  <c r="BC29" i="10"/>
  <c r="BB36" i="10"/>
  <c r="BC36" i="10" s="1"/>
  <c r="BB25" i="10"/>
  <c r="BC25" i="10" s="1"/>
  <c r="BC23" i="10"/>
  <c r="BC12" i="10"/>
  <c r="T12" i="4"/>
  <c r="U12" i="4"/>
  <c r="T13" i="4"/>
  <c r="U13" i="4"/>
  <c r="T14" i="4"/>
  <c r="U14" i="4"/>
  <c r="U11" i="4"/>
  <c r="AB27" i="5"/>
  <c r="AC27" i="5"/>
  <c r="AB28" i="5"/>
  <c r="AC28" i="5"/>
  <c r="AB29" i="5"/>
  <c r="AC29" i="5"/>
  <c r="AB30" i="5"/>
  <c r="AC30" i="5"/>
  <c r="AB31" i="5"/>
  <c r="AC31" i="5"/>
  <c r="AB32" i="5"/>
  <c r="AC32" i="5"/>
  <c r="AB33" i="5"/>
  <c r="AC33" i="5"/>
  <c r="AB34" i="5"/>
  <c r="AC34" i="5"/>
  <c r="AB35" i="5"/>
  <c r="AC35" i="5"/>
  <c r="AB36" i="5"/>
  <c r="AC36" i="5"/>
  <c r="AB37" i="5"/>
  <c r="AC37" i="5"/>
  <c r="AB38" i="5"/>
  <c r="AC38" i="5"/>
  <c r="AB39" i="5"/>
  <c r="AC39" i="5"/>
  <c r="AB40" i="5"/>
  <c r="AC40" i="5"/>
  <c r="AB41" i="5"/>
  <c r="AC41" i="5"/>
  <c r="AB42" i="5"/>
  <c r="AC42" i="5"/>
  <c r="AB43" i="5"/>
  <c r="AC43" i="5"/>
  <c r="AB44" i="5"/>
  <c r="AC44" i="5"/>
  <c r="AB45" i="5"/>
  <c r="AC45" i="5"/>
  <c r="AB46" i="5"/>
  <c r="AC46" i="5"/>
  <c r="AB47" i="5"/>
  <c r="AC47" i="5"/>
  <c r="AB48" i="5"/>
  <c r="AC48" i="5"/>
  <c r="AB21" i="5"/>
  <c r="AC21" i="5"/>
  <c r="AB22" i="5"/>
  <c r="AC22" i="5"/>
  <c r="AB23" i="5"/>
  <c r="AC23" i="5"/>
  <c r="AB24" i="5"/>
  <c r="AC24" i="5"/>
  <c r="AB25" i="5"/>
  <c r="AC25" i="5"/>
  <c r="AB26" i="5"/>
  <c r="AC26" i="5"/>
  <c r="AB20" i="5"/>
  <c r="AC20" i="5"/>
  <c r="AB18" i="5"/>
  <c r="AC18" i="5"/>
  <c r="AB19" i="5"/>
  <c r="AC19" i="5"/>
  <c r="AB17" i="5"/>
  <c r="AC17" i="5"/>
  <c r="AB16" i="5"/>
  <c r="AC16" i="5"/>
  <c r="AB15" i="5"/>
  <c r="AC15" i="5"/>
  <c r="AB14" i="5"/>
  <c r="AC14" i="5"/>
  <c r="AB13" i="5"/>
  <c r="AC13" i="5"/>
  <c r="AC12" i="5"/>
  <c r="AB12" i="5"/>
  <c r="AC15" i="11"/>
  <c r="AD15" i="11"/>
  <c r="AC16" i="11"/>
  <c r="AD16" i="11"/>
  <c r="AC17" i="11"/>
  <c r="AD17" i="11"/>
  <c r="AC18" i="11"/>
  <c r="AD18" i="11"/>
  <c r="AC19" i="11"/>
  <c r="AD19" i="11"/>
  <c r="AC20" i="11"/>
  <c r="AD20" i="11"/>
  <c r="AD14" i="11"/>
  <c r="AC14" i="11"/>
  <c r="U17" i="4"/>
  <c r="U16" i="4"/>
  <c r="U15" i="4"/>
  <c r="P20" i="11" l="1"/>
  <c r="R56" i="5"/>
  <c r="R57" i="5"/>
  <c r="R58" i="5"/>
  <c r="R59" i="5"/>
  <c r="R60" i="5"/>
  <c r="R61" i="5"/>
  <c r="R49" i="5"/>
  <c r="R50" i="5"/>
  <c r="R51" i="5"/>
  <c r="R52" i="5"/>
  <c r="R53" i="5"/>
  <c r="R54" i="5"/>
  <c r="R55" i="5"/>
  <c r="R41" i="5"/>
  <c r="R42" i="5"/>
  <c r="R43" i="5"/>
  <c r="R44" i="5"/>
  <c r="R45" i="5"/>
  <c r="R46" i="5"/>
  <c r="R47" i="5"/>
  <c r="R48" i="5"/>
  <c r="R38" i="5"/>
  <c r="R39" i="5"/>
  <c r="R40" i="5"/>
  <c r="O40" i="5"/>
  <c r="R28" i="5"/>
  <c r="R29" i="5"/>
  <c r="R30" i="5"/>
  <c r="R31" i="5"/>
  <c r="R32" i="5"/>
  <c r="R33" i="5"/>
  <c r="R34" i="5"/>
  <c r="R35" i="5"/>
  <c r="R36" i="5"/>
  <c r="R37" i="5"/>
  <c r="R27" i="5"/>
  <c r="R26" i="5"/>
  <c r="R13" i="5"/>
  <c r="R14" i="5"/>
  <c r="R15" i="5"/>
  <c r="R16" i="5"/>
  <c r="R17" i="5"/>
  <c r="R18" i="5"/>
  <c r="R19" i="5"/>
  <c r="R20" i="5"/>
  <c r="R21" i="5"/>
  <c r="R22" i="5"/>
  <c r="R23" i="5"/>
  <c r="R24" i="5"/>
  <c r="R25" i="5"/>
  <c r="R12" i="5"/>
  <c r="P19" i="11"/>
  <c r="P18" i="11"/>
  <c r="P17" i="11"/>
  <c r="P16" i="11"/>
  <c r="P15" i="11"/>
  <c r="P14" i="11"/>
  <c r="P13" i="11"/>
  <c r="P12" i="11"/>
  <c r="P11" i="11"/>
  <c r="AE12" i="13"/>
  <c r="AE13" i="13"/>
  <c r="AE14" i="13"/>
  <c r="AE15" i="13"/>
  <c r="AE16" i="13"/>
  <c r="AE17" i="13"/>
  <c r="AE18" i="13"/>
  <c r="AE19" i="13"/>
  <c r="AE20" i="13"/>
  <c r="AE21" i="13"/>
  <c r="AE22" i="13"/>
  <c r="AE23" i="13"/>
  <c r="AE24" i="13"/>
  <c r="AE25" i="13"/>
  <c r="AE26" i="13"/>
  <c r="AE27" i="13"/>
  <c r="AE28" i="13"/>
  <c r="AE11" i="13"/>
  <c r="O56" i="5"/>
  <c r="O13" i="5"/>
  <c r="O14" i="5"/>
  <c r="O15" i="5"/>
  <c r="O16" i="5"/>
  <c r="O17" i="5"/>
  <c r="O18" i="5"/>
  <c r="O19" i="5"/>
  <c r="O20" i="5"/>
  <c r="O21" i="5"/>
  <c r="O22" i="5"/>
  <c r="O23" i="5"/>
  <c r="O24" i="5"/>
  <c r="O25" i="5"/>
  <c r="O26" i="5"/>
  <c r="O12" i="5"/>
  <c r="L17" i="11"/>
  <c r="M15" i="11"/>
  <c r="M16" i="11"/>
  <c r="M17" i="11"/>
  <c r="M18" i="11"/>
  <c r="M14" i="11"/>
  <c r="O34" i="5"/>
  <c r="O35" i="5"/>
  <c r="O36" i="5"/>
  <c r="O37" i="5"/>
  <c r="O30" i="5"/>
  <c r="O31" i="5"/>
  <c r="O32" i="5"/>
  <c r="O33" i="5"/>
  <c r="O28" i="5"/>
  <c r="O29" i="5"/>
  <c r="O27" i="5"/>
  <c r="M19" i="11"/>
  <c r="O39" i="5"/>
  <c r="O38" i="5"/>
  <c r="O47" i="5"/>
  <c r="O48" i="5"/>
  <c r="O44" i="5"/>
  <c r="O45" i="5"/>
  <c r="O46" i="5"/>
  <c r="O42" i="5"/>
  <c r="O43" i="5"/>
  <c r="O41" i="5"/>
  <c r="M20" i="11"/>
  <c r="O55" i="5"/>
  <c r="O50" i="5"/>
  <c r="O51" i="5"/>
  <c r="O52" i="5"/>
  <c r="O53" i="5"/>
  <c r="O54" i="5"/>
  <c r="O49" i="5"/>
  <c r="M12" i="11"/>
  <c r="M13" i="11"/>
  <c r="O57" i="5"/>
  <c r="O58" i="5"/>
  <c r="O59" i="5"/>
  <c r="O60" i="5"/>
  <c r="O61" i="5"/>
  <c r="M11" i="11"/>
  <c r="S20" i="4"/>
  <c r="S19" i="4"/>
  <c r="S18" i="4"/>
  <c r="S17" i="4"/>
  <c r="S16" i="4"/>
  <c r="S15" i="4"/>
  <c r="S14" i="4"/>
  <c r="S13" i="4"/>
  <c r="S12" i="4"/>
  <c r="S11" i="4"/>
  <c r="O20" i="4"/>
  <c r="O19" i="4"/>
  <c r="O18" i="4"/>
  <c r="O17" i="4"/>
  <c r="O16" i="4"/>
  <c r="O15" i="4"/>
  <c r="O14" i="4"/>
  <c r="O13" i="4"/>
  <c r="O12" i="4"/>
  <c r="O11" i="4"/>
  <c r="G17" i="4"/>
  <c r="G16" i="4"/>
  <c r="G15" i="4"/>
  <c r="G14" i="4"/>
  <c r="G13" i="4"/>
  <c r="G12" i="4"/>
  <c r="G11" i="4"/>
  <c r="K12" i="4"/>
  <c r="K13" i="4"/>
  <c r="K14" i="4"/>
  <c r="K15" i="4"/>
  <c r="K16" i="4"/>
  <c r="K17" i="4"/>
  <c r="K11" i="4"/>
  <c r="I12" i="4"/>
  <c r="I13" i="4"/>
  <c r="I14" i="4"/>
  <c r="I15" i="4"/>
  <c r="I16" i="4"/>
  <c r="I17" i="4"/>
  <c r="E11" i="4"/>
  <c r="R19" i="4"/>
  <c r="R18" i="4"/>
  <c r="P19" i="4"/>
  <c r="Q19" i="4" s="1"/>
  <c r="P18" i="4"/>
  <c r="Q18" i="4" s="1"/>
  <c r="N19" i="4"/>
  <c r="N20" i="4" s="1"/>
  <c r="N18" i="4"/>
  <c r="L19" i="4"/>
  <c r="L18" i="4"/>
  <c r="M18" i="4" s="1"/>
  <c r="J19" i="4"/>
  <c r="J18" i="4"/>
  <c r="H19" i="4"/>
  <c r="H18" i="4"/>
  <c r="F19" i="4"/>
  <c r="F18" i="4"/>
  <c r="D19" i="4"/>
  <c r="E19" i="4" s="1"/>
  <c r="D18" i="4"/>
  <c r="E18" i="4" s="1"/>
  <c r="E12" i="4"/>
  <c r="Q17" i="4"/>
  <c r="Q16" i="4"/>
  <c r="Q15" i="4"/>
  <c r="Q14" i="4"/>
  <c r="Q13" i="4"/>
  <c r="Q12" i="4"/>
  <c r="Q11" i="4"/>
  <c r="M19" i="4"/>
  <c r="M17" i="4"/>
  <c r="M16" i="4"/>
  <c r="M15" i="4"/>
  <c r="M14" i="4"/>
  <c r="M13" i="4"/>
  <c r="M12" i="4"/>
  <c r="M11" i="4"/>
  <c r="I11" i="4"/>
  <c r="E13" i="4"/>
  <c r="E14" i="4"/>
  <c r="E15" i="4"/>
  <c r="E16" i="4"/>
  <c r="E17" i="4"/>
  <c r="J20" i="4" l="1"/>
  <c r="I18" i="4"/>
  <c r="K18" i="4"/>
  <c r="K19" i="4"/>
  <c r="I19" i="4"/>
  <c r="G19" i="4"/>
  <c r="G18" i="4"/>
  <c r="R20" i="4"/>
  <c r="P20" i="4"/>
  <c r="Q20" i="4" s="1"/>
  <c r="L20" i="4"/>
  <c r="M20" i="4" s="1"/>
  <c r="H20" i="4"/>
  <c r="F20" i="4"/>
  <c r="D20" i="4"/>
  <c r="C19" i="4"/>
  <c r="C18" i="4"/>
  <c r="K20" i="4" l="1"/>
  <c r="I20" i="4"/>
  <c r="E20" i="4"/>
  <c r="G20" i="4"/>
  <c r="C20" i="4"/>
  <c r="R12" i="13" l="1"/>
  <c r="R13" i="13"/>
  <c r="R14" i="13"/>
  <c r="R15" i="13"/>
  <c r="R16" i="13"/>
  <c r="R17" i="13"/>
  <c r="R18" i="13"/>
  <c r="R19" i="13"/>
  <c r="R20" i="13"/>
  <c r="R21" i="13"/>
  <c r="R22" i="13"/>
  <c r="R23" i="13"/>
  <c r="R24" i="13"/>
  <c r="R25" i="13"/>
  <c r="R26" i="13"/>
  <c r="R27" i="13"/>
  <c r="R28" i="13"/>
  <c r="R1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tc={986B0588-70B5-40C4-B570-3BCA49E9F168}</author>
  </authors>
  <commentList>
    <comment ref="C16" authorId="0" shapeId="0" xr:uid="{986B0588-70B5-40C4-B570-3BCA49E9F168}">
      <text>
        <t>[Comentario encadenado]
Su versión de Excel le permite leer este comentario encadenado; sin embargo, las ediciones que se apliquen se quitarán si el archivo se abre en una versión más reciente de Excel. Más información: https://go.microsoft.com/fwlink/?linkid=870924
Comentario:
    Pendiente formalización de la reducción por austeridad 2026 (5%)</t>
      </text>
    </comment>
  </commentList>
</comments>
</file>

<file path=xl/sharedStrings.xml><?xml version="1.0" encoding="utf-8"?>
<sst xmlns="http://schemas.openxmlformats.org/spreadsheetml/2006/main" count="1443" uniqueCount="788">
  <si>
    <t>MANUAL DE PROCESOS Y PROCEDIMIENTOS</t>
  </si>
  <si>
    <t>DYP - DIRECCIONAMIENTO Y PLANEACIÓN</t>
  </si>
  <si>
    <t>MATRIZ PLAN DE ACCIÓN INSTITUCIONAL</t>
  </si>
  <si>
    <t>Código:</t>
  </si>
  <si>
    <t>Versión:</t>
  </si>
  <si>
    <t>Fecha:</t>
  </si>
  <si>
    <t>Página:</t>
  </si>
  <si>
    <t>DYP.PR.17.F.01</t>
  </si>
  <si>
    <t>1 de 5</t>
  </si>
  <si>
    <t>Vigencia: 2026</t>
  </si>
  <si>
    <t>Própósito PDD</t>
  </si>
  <si>
    <t>Programa General PDD</t>
  </si>
  <si>
    <t>Código proyecto</t>
  </si>
  <si>
    <t>Nombre del proyecto de inversión</t>
  </si>
  <si>
    <t>Gerencia responsable</t>
  </si>
  <si>
    <t xml:space="preserve">Meta sectorial </t>
  </si>
  <si>
    <t xml:space="preserve">Codigo </t>
  </si>
  <si>
    <t xml:space="preserve">Indicador sectorial </t>
  </si>
  <si>
    <t>Tipología del indicador</t>
  </si>
  <si>
    <t>Programación indicador  sectorial 2024-2027</t>
  </si>
  <si>
    <t>Programación indicador  sectorial Vigencia 2026</t>
  </si>
  <si>
    <t>Magnitud ejecutada  Trimestre I
(Acumulado total)</t>
  </si>
  <si>
    <t>% de avance Trimestre I</t>
  </si>
  <si>
    <t>Programación indicador  sectorial Vigencia</t>
  </si>
  <si>
    <t>Magnitud ejecutada  Trimestre II
(Acumulado total)</t>
  </si>
  <si>
    <t>% de avance Trimestre II</t>
  </si>
  <si>
    <t>Magnitud ejecutada  Trimestre III
(Acumulado total)</t>
  </si>
  <si>
    <t>% de avance Trimestre III</t>
  </si>
  <si>
    <t>Magnitud ejecutada  Trimestre IV
(Acumulado total)</t>
  </si>
  <si>
    <t>% de avance Trimestre IV</t>
  </si>
  <si>
    <t>EVALUACIÓN CONTROL INTERNO</t>
  </si>
  <si>
    <t>Semestre I</t>
  </si>
  <si>
    <t>Semestre II</t>
  </si>
  <si>
    <t>% Avance Anual</t>
  </si>
  <si>
    <t>Total Evidenciado Evaluación</t>
  </si>
  <si>
    <t>% Cumplimiento Semestre</t>
  </si>
  <si>
    <t>Observaciones de la Evaluación</t>
  </si>
  <si>
    <t>Mejorar la calidad de vida de las personas garantizándoles una mayor seguridad, inclusión, libertad, igualdad de oportunidades y un acceso más justo a bienes y servicios públicos, fortaleciendo el tejido social en un marco de construcción de confianza y aprovechando el potencial de la sociedad y su territorio a partir de un modelo de desarrollo comprometido con la acción climática y la integración regional.</t>
  </si>
  <si>
    <t>Fortalecimiento institucional para un gobierno confiable</t>
  </si>
  <si>
    <t>Fortalecimiento de las capacidades organizacionales, físicas y tecnológicas del Jardín Botánico José Celestino Mutis Bogotá D.C.</t>
  </si>
  <si>
    <t>Secretaria General</t>
  </si>
  <si>
    <t>Realizar el, 100, %, de las acciones para el mejoramiento de la capacidad de gestión pública del sector ambiente</t>
  </si>
  <si>
    <t>Porcentaje de avance en el fortalecimiento institucional</t>
  </si>
  <si>
    <t>SUMA</t>
  </si>
  <si>
    <t>Aumento de la resiliencia al cambio climático y reducción de la vulnerabilidad</t>
  </si>
  <si>
    <t>Consolidación de acciones y procesos de educación ambiental y de participación para la comprensión de la conservación, el uso sostenible de la biodiversidad y los retos del cambio climático en Bogotá</t>
  </si>
  <si>
    <t>Subdirección Educativa y Cultural</t>
  </si>
  <si>
    <t>Vincular, 2302200, Persona(s), en acciones de educación ambiental para la conservación de la biodiversidad, el agua y la gestión de riesgos de desastres</t>
  </si>
  <si>
    <t>Número de participantes en acciones o procesos de educación ambiental</t>
  </si>
  <si>
    <t>Realizar, 1182, Proceso(s), de participación ciudadana para la mitigación de las situaciones ambientales conflictivas y para la gestión comunitaria del riesgo de desastres</t>
  </si>
  <si>
    <t>Número de procesos de participación ciudadana implementadas</t>
  </si>
  <si>
    <t>Consolidación de las coberturas vegetales como estrategia de adaptación y mitigación al cambio climático en el Distrito Capital. Bogotá D.C.</t>
  </si>
  <si>
    <t>Subdirección Tecnica Operativa</t>
  </si>
  <si>
    <t>Mantener, 500000, Arbol(es), en zona urbana y rural en el Distrito Capital</t>
  </si>
  <si>
    <t>Número de árboles mantenido en zona urbana y rural</t>
  </si>
  <si>
    <t>CRECIENTE</t>
  </si>
  <si>
    <t>Mantener, 200000, Metro(s) cuadrado(s), de jardinería</t>
  </si>
  <si>
    <t>Número de metros cuadrados de jardinería convencional y biodiversa mantenidos</t>
  </si>
  <si>
    <t>Lograr, 780, Hectárea(s), en proceso de restauración ecológica con planeación y ejecución participativas</t>
  </si>
  <si>
    <t>Número de hectáreas en proceso de restauración ecológica</t>
  </si>
  <si>
    <t>Desarrollar, 1, Estrategia(s), de renovación urbana verde con coberturas vegetales biodiversas</t>
  </si>
  <si>
    <t>Porcentaje de avance en el desarrollo de la estrategia de reverdecimiento urbano</t>
  </si>
  <si>
    <t>Consolidar, 5, Bosque(s), urbanos como aporte al mejoramiento de coberturas vegetales</t>
  </si>
  <si>
    <t>Número de bosques urbanos registrados</t>
  </si>
  <si>
    <t>Fortalecimiento de la agricultura urbana en el Distrito Capital como estrategia de adaptación al cambio climático y dinamización económica Bogotá D.C.</t>
  </si>
  <si>
    <t>Asistir técnicamente, 25000, Huerta(s), urbanas en procesos de agricultura urbana</t>
  </si>
  <si>
    <t>Número de huertas urbanas implementadas</t>
  </si>
  <si>
    <t>Ciencia, tecnología e innovación-CTel para desarrollar nuestro potencial y promover el de nuestros vecinos regionales</t>
  </si>
  <si>
    <t>Investigación fortalecimiento del tropicario del Jardín Botánico de Bogotá como estrategia para la conservación ex situ de la flora colombiana. Bogotá D.C.</t>
  </si>
  <si>
    <t>Subdirección Cientifica</t>
  </si>
  <si>
    <t>Generar, 163, Producto(s), de investigación desarrollo e innovación para fortalecer al Jardín Botánico José Celestino Mutis como Centro de Investigación</t>
  </si>
  <si>
    <t>Número de productos de conocimiento para la conservación de la biodiversidad generados</t>
  </si>
  <si>
    <t>Investigación para la conservación de los ecosistemas y la flora de Bogotá D.C.</t>
  </si>
  <si>
    <t xml:space="preserve"> 
PLAN DE ACCIÓN INSTITUCIONAL 2023
OBJETIVOS Y METAS </t>
  </si>
  <si>
    <t>2 de 5</t>
  </si>
  <si>
    <t>Propósito PDD</t>
  </si>
  <si>
    <t>Código Proyecto inversión</t>
  </si>
  <si>
    <t>Nombre proyecto de inversión</t>
  </si>
  <si>
    <t>Objetivo general proyecto de inversión</t>
  </si>
  <si>
    <t>Objetivo específico proyecto de inversión</t>
  </si>
  <si>
    <t>Código herramienta interna de la meta proyecto</t>
  </si>
  <si>
    <t>Descripción Meta proyecto</t>
  </si>
  <si>
    <t xml:space="preserve">Tendencia meta proyecto </t>
  </si>
  <si>
    <t>Magnitud programada  vigencia 2024-2027</t>
  </si>
  <si>
    <t>ActividadSEGPLAN</t>
  </si>
  <si>
    <t>Gerencia Responsable</t>
  </si>
  <si>
    <t>Bogotá ordena su territorio y avanza en su acción climática</t>
  </si>
  <si>
    <t>Mantener actualizada, 1, Base(s), de datos del sistema de información para la gestión del arbolado urbano, de acuerdo a las competencias establecidas para el Jardín Botánico</t>
  </si>
  <si>
    <t>CONSTANTE</t>
  </si>
  <si>
    <t>Mantener, 6, Herramienta(s), tecnológicas en operación requeridas para la información de coberturas vegetales en Bogotá</t>
  </si>
  <si>
    <t xml:space="preserve"> Intervenir, 12, Bosque(s), urbanos como aporte al mejoramiento de las coberturas vegetales</t>
  </si>
  <si>
    <t>Vincular, 26000, Persona(s), en procesos de gestión de las coberturas vegetales</t>
  </si>
  <si>
    <t>Plantar, 20000, Arbol(es), urbanos como aporte a la estrategia de reverdecimiento urbano</t>
  </si>
  <si>
    <t>Garantizar, 100, Porciento, de la gestión administrativa y operativa para la consolidación de las coberturas vegetales</t>
  </si>
  <si>
    <t>Producir, 1000000, Plantulas, requeridas en la consolidación de la coberturas vegetales</t>
  </si>
  <si>
    <t>Generar, 30, Producto(s), de investigación, desarrollo e innovación para la gestión de las coberturas vegetales urbanas y rurales de Bogotá</t>
  </si>
  <si>
    <t>Intervenir, 80, Hectárea(s), en proceso de restauración ecológica</t>
  </si>
  <si>
    <t>Mantener, 200000, Metro(s), cuadrados de jardinería convencional y biodiversa</t>
  </si>
  <si>
    <t>Mantener, 300000, Arbol(es), adultos para garantizar su establecimiento</t>
  </si>
  <si>
    <t>Mantener, 190000, Arbol(es), jóvenes para garantizar su desarrollo</t>
  </si>
  <si>
    <t>Mantener, 10000, Individuo(s), vegetales con criterio de restauración ecológica</t>
  </si>
  <si>
    <t>Caracterizar integralmente, 50, Porciento, del universo de los árboles patrimoniales y las coberturas vegetales icónicas</t>
  </si>
  <si>
    <t>Mantener, 100, Porciento, las colecciones vivas del Jardín Botánico de Bogotá</t>
  </si>
  <si>
    <t>Capacitar, 20000, Persona(s), en técnicas y tecnologías agroecológicas para la producción en huertas urbanas y periurbanas y promoción del consumo de alimentos sanos e inocuos</t>
  </si>
  <si>
    <t>Asistir, 25000, Huerta(s), técnicamente y/o con transferencia tecnológica para la producción en huertas urbanas y periurbanas</t>
  </si>
  <si>
    <t>Fortalecer, 15000, Huerta(s), urbanas y periurbanas con el suministro de semillas, insumos y/o herramientas básicas para el mejoramiento productivo</t>
  </si>
  <si>
    <t xml:space="preserve"> Fortalecer, 1, Estrategia(s), de promoción y comercialización de productos de la agricultura urbana y periurbana articulada a mercados campesinos</t>
  </si>
  <si>
    <t>Fortalecer, 19, Red(es), locales y la red Distrital de agricultores urbanos y periurbanos, como espacios organizativos de gestión comunitaria e intercambio de saberes y experiencia</t>
  </si>
  <si>
    <t>Fortalecer, 100, Porciento, de la estrategia de rutas agroecológicas en torno a huertas autosostenibles de la ciudad-región</t>
  </si>
  <si>
    <t>Consolidar, 20, Banco(s), de semillas agroecológicas de semillas en el Distrito</t>
  </si>
  <si>
    <t>Producir, 4, Publicación(es), para la promoción y fortalecimiento de la agricultura urbana y periurbana</t>
  </si>
  <si>
    <t xml:space="preserve"> Fortalecer, 100, Porciento, de la coordinación interinstitucional para la promoción de la agricultura urbana y periurbana.</t>
  </si>
  <si>
    <t>Fortalecer, 1, Agroparque(s), existente y generar un nuevo agroparque como estrategia de intervención territorial para el establecimiento de huertas comunitarias urbanas y periurbanas en el Distrito</t>
  </si>
  <si>
    <t>Implementar, 100, Porciento, del cluster entorno a huertas en transición agroecológica</t>
  </si>
  <si>
    <t>Bogotá confía en su potencial</t>
  </si>
  <si>
    <t>Desarrollar, 5, Investigación(es), para entender la adaptación de la especies en el Tropicario</t>
  </si>
  <si>
    <t>Subdirección Científica</t>
  </si>
  <si>
    <t>Realizar, 5, Documento(s), técnicos dobre el estado de enriquecimiento de la colección viva del tropicario</t>
  </si>
  <si>
    <t>Dotar y mantener, 1, Estación(es), de investigaciòn del tropicario</t>
  </si>
  <si>
    <t>Desarrollar, 21, Investigación(es), asociadas al inventario florístico del Distrito</t>
  </si>
  <si>
    <t>Desarrollar, 21, Investigación(es), que aporten al conocimiento sobre el cambio climàtico en Bogotà D.C.</t>
  </si>
  <si>
    <t>Realizar, 21, Investigación(es), sobre la fauna prioritaria asociada a la flora del DC</t>
  </si>
  <si>
    <t>Desarrollar, 47, Investigación(es), a travès de los bancos de germoplasma Ex situ del JBB</t>
  </si>
  <si>
    <t>Desarrollar, 3, Investigación(es), sobre los efectos de la naturaleza en la salud mental y física de las personas</t>
  </si>
  <si>
    <t>Desarrollar, 21, Investigación(es), sobre ecologìa de restauraciòn en el D.C.</t>
  </si>
  <si>
    <t>Desarrollar, 24, Investigación(es), sobre los recursos fitogenèticos priorizados en el DC</t>
  </si>
  <si>
    <t>Realizar, 5, Documento(s), para la gestiòn del conocimiento sobre la flora del D.C. producidos por el centro de investigaciòn del JBB</t>
  </si>
  <si>
    <t>Implementar, 300, Proceso(s), de participación ciudadana ambiental</t>
  </si>
  <si>
    <t>Subdirección Educativa</t>
  </si>
  <si>
    <t>Implementar, 34, Proceso(s), de educación ambiental</t>
  </si>
  <si>
    <t>Vincular, 650000, Persona(s), en acciones de educación ambienta</t>
  </si>
  <si>
    <t>Acompañar, 800, Espacio(s), ciudadanos, comunitarios e institucionales</t>
  </si>
  <si>
    <t>Implementar, 40, Agenda(s), temáticas de educación ambiental</t>
  </si>
  <si>
    <t>Generar, 20, Producto(s), de investigación socioambiental</t>
  </si>
  <si>
    <t>Realizar, 41, Reporte(s), de seguimiento a la gestión de la subdirección educativa y cultural en el cumplimiento de los compromisos adquiridos en las instancias, espacios, políticas públicas, acuerdos e instrumentos de gobernanza</t>
  </si>
  <si>
    <t>Cumplir, 100, Porciento, de la Planeación estratégica del Jardín Botánico José Celestino Mutis</t>
  </si>
  <si>
    <t>Mantener, 100, Porciento, del cumplimiento del plan de sostenibilidad MIPG Del Jardín Botánico José Celestino Mutis</t>
  </si>
  <si>
    <t>Ejecutar, 100, Porciento, del plan de accion de fortalecimiento de TI del Jardín Botánico José Celestino Mutis</t>
  </si>
  <si>
    <t>Actualizar, 100, Porciento, de los procesos de almacenamiento, clasificación y análisis de la documentación física y electrónica del Jardín Botánico José Celestino Mutis</t>
  </si>
  <si>
    <t xml:space="preserve">Mantener y adecuar, 1, Sede(s), del Jardín Botánico José Celestino Mutis </t>
  </si>
  <si>
    <t>Fortalecer, 100, Porciento, de los procesos de comunicaciones y mercadeo del Jardín Botánico José Celestino Mutis</t>
  </si>
  <si>
    <t>3  de 5</t>
  </si>
  <si>
    <t>Nº</t>
  </si>
  <si>
    <t>Proyecto</t>
  </si>
  <si>
    <t>Apropiación 2026</t>
  </si>
  <si>
    <t xml:space="preserve">Compromisos Acumulados a </t>
  </si>
  <si>
    <t xml:space="preserve"> Porcentaje de Ejecución  Presupuestal %</t>
  </si>
  <si>
    <t xml:space="preserve">Giros Acumulados </t>
  </si>
  <si>
    <t>% Ej.Giro</t>
  </si>
  <si>
    <t>Corte 31 de Marzo 2026</t>
  </si>
  <si>
    <t>Corte 30 de Junio 2026</t>
  </si>
  <si>
    <t>Corte 30 de septiembre 2026</t>
  </si>
  <si>
    <t>Corte 31 de Diciembre 2026</t>
  </si>
  <si>
    <t>Investigación para la conservación de los ecosistemas y la flora de Bogotá DC</t>
  </si>
  <si>
    <r>
      <t>000000000000000000218</t>
    </r>
    <r>
      <rPr>
        <sz val="11"/>
        <color theme="0"/>
        <rFont val="Arial"/>
        <family val="2"/>
      </rPr>
      <t>-</t>
    </r>
  </si>
  <si>
    <t>0218 - Programa Funcionamiento - JARDÍN BOTÁNICO</t>
  </si>
  <si>
    <t>TOTAL INVERSION</t>
  </si>
  <si>
    <t>FUNCIONAMIENTO</t>
  </si>
  <si>
    <t>TOTAL ENTIDAD</t>
  </si>
  <si>
    <t>4  de 5</t>
  </si>
  <si>
    <t>Código</t>
  </si>
  <si>
    <t>Nombre</t>
  </si>
  <si>
    <t>Estado</t>
  </si>
  <si>
    <t>Objetivo indicador</t>
  </si>
  <si>
    <t>Dependencia</t>
  </si>
  <si>
    <t>Proceso</t>
  </si>
  <si>
    <t>Objetivo proceso</t>
  </si>
  <si>
    <t>Responsable</t>
  </si>
  <si>
    <t>Tipo indicador</t>
  </si>
  <si>
    <t>Tendencia</t>
  </si>
  <si>
    <t>Periodicidad</t>
  </si>
  <si>
    <t>Fuente información</t>
  </si>
  <si>
    <t>Línea base</t>
  </si>
  <si>
    <t>Unidad de medida</t>
  </si>
  <si>
    <t>Fecha creación</t>
  </si>
  <si>
    <t>Fórmula</t>
  </si>
  <si>
    <t>Ene</t>
  </si>
  <si>
    <t>Seguimiento</t>
  </si>
  <si>
    <t>Seguimiento OAP</t>
  </si>
  <si>
    <t>Feb</t>
  </si>
  <si>
    <t>Mar</t>
  </si>
  <si>
    <t>Abr</t>
  </si>
  <si>
    <t>May</t>
  </si>
  <si>
    <t>Jun</t>
  </si>
  <si>
    <t>Jul</t>
  </si>
  <si>
    <t>Ago</t>
  </si>
  <si>
    <t>Sep</t>
  </si>
  <si>
    <t>Oct</t>
  </si>
  <si>
    <t>Nov</t>
  </si>
  <si>
    <t>Dic</t>
  </si>
  <si>
    <t>Ejecución Acumulada (Si aplica)</t>
  </si>
  <si>
    <t>APL-02</t>
  </si>
  <si>
    <t>Número de árboles jovenes mantenidos en espacio urbano de la ciudad de Bogotá</t>
  </si>
  <si>
    <t>Activo</t>
  </si>
  <si>
    <t>Medir la cantidad de arboles jovenes mantenidos con actividades básicas como riego, poda, fertilización tutorado entre otras así como arboles jovenes en reposición para garantizar el establecimiento en espacio urbano de la ciudad de Bogotá.</t>
  </si>
  <si>
    <t>Subdirección Técnica y Operativa</t>
  </si>
  <si>
    <t>Aplicación del Conocimiento</t>
  </si>
  <si>
    <t>Aplicar conocimiento para contribuir en la conservación de la flora del Distrito Capital, a la sostenibilidad ambiental de su territorio y al aprovechamiento de su patrimonio genético a través de actividades de producción de material vegetal, enriquecimiento y mantenimiento de colecciones, arborización y agricultura urbana.</t>
  </si>
  <si>
    <t>Elizabeth Vargas Cepeda / Contratista</t>
  </si>
  <si>
    <t>Eficacia</t>
  </si>
  <si>
    <t>Creciente</t>
  </si>
  <si>
    <t>Mensual</t>
  </si>
  <si>
    <t>Consolidado de ejecución por localidad de las actividades de mantenimiento a arbolado joven y reposición descargados del Sistema de Información para la gestión del arbolado urbano- SIGAU. •Enlace con el consolidado de actividades de mantenimiento a arbolado joven y reposición incluida en la descripción del análisis del indicador</t>
  </si>
  <si>
    <t>Número</t>
  </si>
  <si>
    <t>(([Número de árboles jóvenes con actividades básicas de mantenimiento]+[Número de árboles jóvenes en reposición])/[Número Total de árboles jóvenes programados a mantener])*100</t>
  </si>
  <si>
    <t>En el mes de enero la subdirección técnica Operativa realizó el mantenimiento de 723 arboles jovenes con la siguiente ejecución de actividades: 256 replantes y 467 arboles jovenes mantenidos con actividades de riego, poda, fertilización tutorado entre otras, se da una ejecución del indicador de lo 100% programado y ejecutado para el mes</t>
  </si>
  <si>
    <t>La Oficina Asesora de Planeación verifica y aprueba soporte, reporte y el análisis del indicador.</t>
  </si>
  <si>
    <t>en el mes de febrero se realizó el mantenimiento a 3259 arboles jovenes a través del desarrollo de las siguientes actividades: 13 replantes y 3.246 arboles jóvenes mantenidos con actividades básicas de mantneimiento como poda, riego, fertilización, tutorado, plateo entre otras necesarias para garantizar le establecimiento del arbolado en la ciudad, se informa que se tiene un cvumplimeinto del 100% ejecutado sobre programado</t>
  </si>
  <si>
    <t>La Oficina Asesora de Planeación verifica y aprueba soporte, reporte y el análisis del indicador. Se sugiere incluir el rango de gestión en el que se ubicó el indicador, conforme al resultado obtenido</t>
  </si>
  <si>
    <t>Para el mes de marzo el Jardín Botánico José Celestino Mutis realizo el mantenimiento de 2597 individuos arbóreos a través de las siguientes actividades: Reposición de 1.912 arboles jovenes con actividades básicas de mantenimiento como riego, poda, fertilización, tutorado y 685 replantes, garantizando el cumplimiento del 100 porciento de la meta propuesta, debido al tamaño del archivo se adjunta el listado de intervención por localidad y el consolidado se encuentra disponible en el siguiente enlace:https://jbbgovco.sharepoint.com/:f:/s/correspondenciasto/IgCuUeJDDHS0QIdYMN02fdOiAVeYB_bdTNz2bIcqsYy99qse=BUXXWY</t>
  </si>
  <si>
    <t>En el mes de abril, la Subdirección Técnica Operativa realizó el mantenimiento de 6655 arboles jóvenes con las siguientes actividades: mantenimiento de 6464 arboles jóvenes con actividades de plateo, riego, poda, tutorado entre otras y la reposición de 191 arboles para garantizar su establecimiento y cuidado, la información esta disponible en el siguiente enlace:https://jbbgovco.sharepoint.com/:x:/s/correspondenciasto/IQDkdi5lA_hRTpCEmvtXhBN1Afje_yU5eaduuXe_pa58IxUe=xtnMRe</t>
  </si>
  <si>
    <t>La Oficina Asesora de Planeación verifica soporte, reporte y el análisis del indicador.</t>
  </si>
  <si>
    <t>En el mes de Mayo, la Subdirección Técnica Operativa- Oficina de Arborización Urbana realizó el mantenimiento de 8876 arboles jovenes mediante las siguientes actividades: reposición de 381 arboles y el mantenimiento básico de 8495 arboles con actividades de poda, plateo, fertilización, tutorado entre otras necesarias para garantizar su establecimiento en espacio publico, los consolidados de ejecución de la meta se encuentran disponibles en el siguiente enlace: https://jbbgovco.sharepoint.com/:x:/s/correspondenciasto/IQBTutRJkRQiR7Q4QPV2g9FWAbfcEFyp8ZGdLMMSpcBxgOoe=YrdmwM</t>
  </si>
  <si>
    <t>con corte a 30 de junio la Subdirección Técnica realizó el mantenimiento de 14278 arboles jóvenes a través del desarrollo de las siguientes actividades: reposición de 333 individuos vegetales y mantenimiento básico a 13945 con actividades como riego, poda, tutorado, plateo entre otras necesarias para garantizar el establecimiento de los individuos jóvenes, se informa que se ha dado cumplimiento al 100% de lo programado y ejecutado y los soportes de las intervenciones realizadas se encuentran disponibles en el siguiente enlace:https://jbbgovco.sharepoint.com/:f:/s/correspondenciasto/IgCMl2EIKAFCTK0IArEgqCDkAdJk-iglZ-6qrwc1mn7BZfUe=EkXesG</t>
  </si>
  <si>
    <t>La Oficina Asesora de Planeación verifica el soporte, reporte y análisis del indicador.</t>
  </si>
  <si>
    <t>APL-03</t>
  </si>
  <si>
    <t>Número de árboles adultos mantenidos en condiciones adecuadas para su desarrollo</t>
  </si>
  <si>
    <t>Medir la cantidad de arboles adultos mantenidos con actividades especializadas para el manejo integrado de plagas y enfermedades para garantizar su control fitosanitario y el establecimiento en espacio urbano de la ciudad de Bogotá.</t>
  </si>
  <si>
    <t>•Consolidado de ejecución por localidad de las actividades de manejo integrado de plagas y enfermedades, descargados del Sistema de Información para la gestión del arbolado urbano- SIGAU. •Enlace con el consolidado de actividades de mantenimiento a arbolado adulto incluido en la descripción del análisis del indicador.</t>
  </si>
  <si>
    <t>([Total del número de arboles adultos mantenidos]/[Número de árboles adultos programados a mantener])*100</t>
  </si>
  <si>
    <t>en el mes de enero la Subdirección Técnica Oeprativa realizó el mantenimiento de 16.343 arboles adultos mediante actividades de manejo integrado de plagas y enfermedades, se da cumplimeinto al 100% de la emta propuesta para el mes</t>
  </si>
  <si>
    <t>En el mes de febrero la subdirección Técnica Operativa realizó el mantenimiento de 6.649 arboles adultos a través de actividades de manejo fitosanitario para el control de plagas y enfermedades garantizando el cuidado y perservación de los arboles en el distrito con un cumplimiento del indicador del 100% para el mes</t>
  </si>
  <si>
    <t>Para el mes de marzo el Jardín Botánico José Celestino Mutis realizo el mantenimiento de 46995 arboles adultos para el control de plagas y enfermedades en la ciudad de Bogotá a t6raves de tratamientos fitosanitarios especializados, se da ejecución de 100% programado y ejecutado y los soportes de la intervención se encunetran disponibles en el siguiente enlace:https://jbbgovco.sharepoint.com/:f:/s/correspondenciasto/IgDAch02jbVhSJdu5txGza52AYi_74FHEUrqaHmHHEuIkPYe=rpVBUN</t>
  </si>
  <si>
    <t>Con corte a 30 de abril la subdirección Técnica Operativa ha realizo el manejo integrado de plagas y enfermedades a arboles adultos 18908 arboles adultos para el control fitosanitario, es importante precisar que a la fecha se ha dado cumplimiento del indicador en un 100% de lo programado y ejecutado, el consolidado de actividades se encuentra disponible en el siguiente enlace: https://jbbgovco.sharepoint.com/:x:/s/correspondenciasto/IQCCHIcjgoKDQ7FDyKhDqPZNASZRhk0R2f5cTdb4XoUp4h8e=tdQjeF</t>
  </si>
  <si>
    <t>La Oficina Asesora de Planeación verifica soporte, reporte y el análisis del indicador</t>
  </si>
  <si>
    <t>En el mes de mayo la Subdirección Tecnica Operativa- Oficina de Arborización Urbana realizó el mantenimiento de 41120 arboles adultos a traves de tratamientos especializados para el Manejo Integrado de Plagas y Enfermedades , los soportes de ejecución se encuentran disponibles en el siguiente enlace: https://jbbgovco.sharepoint.com/:x:/s/correspondenciasto/IQBrUAyHe-oMSYUy5GxJKSAwAQmSnLfsbHl_7tyLTTd-fgUe=uWV7UQ</t>
  </si>
  <si>
    <t>Para el mes de junio la subdirección Técnica Operativa realizó el mantenimiento de 34524 arboles adultos a través de actividades de manejo integrado de plagas y enfermedades para el control fitosanitario, se reporta un avance del 100]% de lo programado y ejecutado y los soportes de la intervención pueden ser visibles en el siguiente enlace:https://jbbgovco.sharepoint.com/:f:/s/correspondenciasto/IgBq-uce1KhJSKTizz6Vh1tOASru28Q8OHaFzkl1wVZoU5se=Shocpe</t>
  </si>
  <si>
    <t>APR-01</t>
  </si>
  <si>
    <t>Cumplimiento en la realización de Actividades de Educación Ambiental y Participación en Territorio</t>
  </si>
  <si>
    <t>Evidenciar el número de Actividades realizadas por Educación Ambiental y Participación en territorio respecto a lo programado</t>
  </si>
  <si>
    <t>Apropiación del Conocimiento</t>
  </si>
  <si>
    <t>Implementar acciones y procesos de educación ambiental y de participación con la ciudadanía en el Jardín Botánico y en los territorios que contribuyan a la comprensión de la conservación, el uso sostenible de la biodiversidad y al abordaje de los retos generados por el cambio climático</t>
  </si>
  <si>
    <t>Vivian Nataly Valero Martínez / Contratista</t>
  </si>
  <si>
    <t>•APR.PR.01.F.11 Reporte de Meta de Personas en Acciones de Educación Ambiental •APR.PR.05.F.03 Reporte a Metas Estrategia de Participación •Correo electrónico con la programación de actividades para el periodo</t>
  </si>
  <si>
    <t>([Número de Actividades de Educación Ambiental y Participación en territorio realizadas]/[Número de Actividades de Educación Ambiental y Participación en territorio programadas a realizar])*100</t>
  </si>
  <si>
    <t>Para el mes de enero se proyectaron realizar 323 actividades y se realizaron un total de 323 que corresponde al 100% y un rango de calificación de sobresaliente de la siguiente manera: Participación: Se proyectaron y adelantaron tres (3) acciones de fortalecimiento de espacios de manera concertada con grupos y comunidades, en las localidades de San Cristóbal, Puente Aranda y Kennedy, permitiendo abordar temáticas de manejo del agua, en temporada invernal y generando vínculos con actores ciudadanos y comunitarios presentando la misionalidad del Jardín Botánico para el fortalecimiento de estas comunidades. Educación Ambiental: Durante el mes de enero, se brindó la atención de la estrategia, con la implementación de 320 actividades organizadas así: actividades programadas, no programas, y recorridos en el sendero de San Francisco Vicachá. Durante el mes se implementaron acciones en el marco del día de la educación ambiental, en donde el eje era: enfrentando los retos del cambio climático, contando con la participación de aliados del sector público y privado, haciendo presencia en diferentes territorios ambientales de la ciudad, promoviendo escenarios de dialogo y reflexión sobre la importancia de la educación ambiental y el compartir de experiencias. Finalmente durante este periodo se atendió ciudadanía de las siguientes Localidades: Usme, Barrios Unidos, Usaquén e instituciones educativas de municipios cercanos a la ciudad como Chía</t>
  </si>
  <si>
    <t>Para el mes de febrero se proyectaron realizar 449 actividades y se realizaron un total de 449 que corresponde al 100% y un rango de calificación de sobresaliente de la siguiente manera: Participación: Se desarrollaron 22 acciones de fortalecimiento con grupos y colectivos en las localidades de Bosa, Ciudad Bolivar, Barrios Unidos, Puente Aranda, Kennedy, Usaquén, Candelaria, Fontibón, Rafael Uribe Uribe, Teusaquillo, Usme, Engativá, Chapinero, Santa Fe, Antonio Nariño, Tunjuelito y Suba, aportando a sus herramientas conceptuales y prácticas para el cuidado y apropiación de sus territorios, desde el conocimiento de la biodiversidad y el abordaje de los efectos de la crisis ambiental. Educación Ambiental: En el mes de febrero, se realizaron 427 acciones de educación ambiental desarrolladas en las colecciones vivas del Jardín, en la maloca y en Tropicario Distrital con una atención en sala con estaciones interactivas, específicamente para los domingos o en diferentes territorios ambientales de la ciudad como los humedales y el camino ancestral San Francisco Vicachá. Adicionalmente se realizaron diferentes acciones en instituciones de las localidades de Usaquén, Chapinero, San Cristóbal, Tunjuelito, Bosa, Kennedy, Fontibón, Engativá, Suba, Candelaria, Rafael Uribe y Ciudad Bolívar.</t>
  </si>
  <si>
    <t>Para el mes de marzo se proyectaron realizar 541 actividades y se realizaron un total de 541 que corresponde al 100% y un rango de calificación de sobresaliente de la siguiente manera: Participación: Se desarrollaron 21 acciones de fortalecimiento con grupos y colectivos en las localidades de Usaquén, Suba, Puente Aranda, Tunjuelito, Santa Fe, Chapinero, Teusaquillo, Engativá, Ciudad Bolivar, Antonio Nariño, Rafael Uribe Uribe, Barrios Unidos, San Cristobal, Usme, Fontibón, Bosa y a nivel distital, aportando a las herramientas conceptuales y prácticas de los grupos que les permiten la apropiación y el cuidado de sus territorios, desde el conocimiento de la biodiversidad y el abordaje de los retos de la crisis ambiental. Educación Ambiental: Se realizaron 520 acciones de educación ambiental desarrolladas en las colecciones vivas del Jardín, en la maloca y en Tropicario Distrital con una atención en sala con estaciones para los domingos, además de alcanzar otros espacios a través de la estrategia micelio y diferentes grupos poblacionales en los diferentes territorios ambientales de la ciudad como: la reserva Tomas van der Hammen y el camino ancestral San Francisco Vicachá. Adicionalmente se atendieron las diferentes localidades de Bogotá menos Usme, Tunjuelito y Rafael Uribe Uribe.</t>
  </si>
  <si>
    <t>Para el mes de abril se proyectaron realizar 557 actividades y se realizaron un total de 557 que corresponde al 100% y un rango de calificación de sobresaliente de la siguiente manera: Participación: Se desarrollaron 23 acciones de fortalecimiento con grupos y colectivos en las localidades de Usaquén, Suba, Tunjuelito,Teusaquillo, Engativá, Antonio Nariño, Rafael Uribe Uribe, Barrios Unidos, San Cristobal, Usme, Fontibón, Bosa, Chapinero, Usaquen, Martires, , Ciudad Bolivar, la Candelaria, Engativa, Kennedy aportando a las herramientas conceptuales y prácticas de los grupos que les permiten la apropiación y el cuidado de sus territorios, desde el conocimiento de la biodiversidad y el abordaje de los retos de la crisis ambiental. Educación Ambiental: Se realizaron 534 acciones de educación ambiental desarrolladas en las colecciones vivas del Jardín, en la maloca, en Tropicario Distrital, en eventos instituciones como la atención a la Fiscalía con compensar, atención a encuentro Socout Distrital y eventos de ciudad como FILBO, carrera verde, atención en micelios en diferentes instituciones educativas y en otros espacios ambientales como el sendero San Francisco Vicachá y otros escenarios territoriales, además de la estrategia de atención en sala por estaciones en el Tropicario para los domingos y festivos.</t>
  </si>
  <si>
    <t>La Oficina Asesora de Planeación verifica soporte, el cual coincide con el reporte y el análisis del indicador.</t>
  </si>
  <si>
    <t>Para el mes de mayo se proyectaron realizar 579 actividades y se realizaron un total de 579 que corresponde al 100% y un rango de calificación de sobresaliente de la siguiente manera: Participación: Se desarrollaron 24 acciones de fortalecimiento con grupos y colectivos en las localidades de Engativa, Kennedy, Antonio Nariño, Suba, Teusaquillo, Usme, Chapinero, Distrito y Sumapaz aportando herramientas a las comunidades para la apropiación y el cuidado de sus territorios, desde el conocimiento de la biodiversidad y el abordaje de los retos de la crisis ambiental. Educación Ambiental: Se realizaron 555 acciones de educación ambiental desarrolladas en las colecciones vivas del Jardín, en la maloca, en Tropicario Distrital (atención en salas por estaciones para los domingos y festivos) , atención en micelios en diferentes instituciones educativas y en otros espacios ambientales como el sendero San Francisco Vicachá y otros escenarios territoriales, además de ferias en conmemoración del río Bogotá y actividades de educación ambiental a través del arte con las diferentes apuestas artísticas.</t>
  </si>
  <si>
    <t>Para el mes de junio se proyectaron realizar 564 actividades y se realizaron un total de 564 que corresponde al 100% y un rango de calificación de sobresaliente de la siguiente manera: Participación: Se desarrollaron 24 acciones de participación ciudadana ambiental en las localidades de Usaquén, Kennedy, Chapinero, San Cristóbal, Usme, Tunjuelito, Bosa, Fontibón, Engativá, Suba, Barrios Unidos, Antonio Nariño, Los Mártires, Teusaquillo, Puente Aranda, La Candelaria, Ciudad Bolívar y Sumapaz, a través de recorridos ambientales, ferias, encuentros comunitarios, inventario de fauna y flora, entre otras. Estas acciones favorecieron el intercambio de saberes, la apropiación social del conocimiento ambiental y el fortalecimiento de capacidades comunitarias para la gestión de iniciativas relacionadas con la biodiversidad, el cambio climático y la sostenibilidad de los territorios. Asimismo, permitieron consolidar espacios de articulación entre comunidades, instituciones educativas, organizaciones sociales y entidades distritales, promoviendo la corresponsabilidad ciudadana en el cuidado y la conservación de los ecosistemas urbanos y rurales. Educación Ambiental: Se realizaron 540 acciones de educación ambiental desarrolladas en las colecciones vivas del Jardín, en la maloca, en Tropicario Distrital (atención en salas por estaciones), atención en micelios en diferentes instituciones educativas, ferias ambientales en colegios, y en Gran Estación en relación con el Fenómeno del niño y cuidado del agua. Desarrollamos la agenda especial de la semana ambiental del 1 al 7 de junio en articulación con instituciones como IGAC, SDA, y Transmilenio. También, implementamos actividades ambientales en otros espacios ambientales como el sendero San Francisco Vicachá y la Reserva Thomas Van Der Hammen. Además, a través del arte con las diferentes intervenciones, finalmente, durante este mes se tuvo presencia en 19 de las 20 localidades del distrito.</t>
  </si>
  <si>
    <t>APR-02</t>
  </si>
  <si>
    <t>Grado de satisfacción en las actividades de la Agenda Cultural</t>
  </si>
  <si>
    <t>Medir el grado de satisfacción por parte de la ciudadanía participante de las actividades de la Agenda Cultural</t>
  </si>
  <si>
    <t>Efectividad</t>
  </si>
  <si>
    <t>Trimestral</t>
  </si>
  <si>
    <t>•APR.PR.14.F.03 Encuesta de satisfacción de actividades culturales presencial y-o virtual calificadas con puntuación bueno o excelente (pregunta #5) •DYP.PR.08.F.15 Ficha técnica - Encuesta de Satisfacción •Matriz consolidada de resultados de encuestas •Enlace con el consolidado de las encuestas incluido en la descripción del análisis del indicador</t>
  </si>
  <si>
    <t>([Número de encuestados satisfechos en las actividades de Agenda Cultural]/[Número total de encuestados en las actividades de la Agenda Cultural])*100</t>
  </si>
  <si>
    <t>Durante el I trimestre correspondiente a los meses enero, febrero, marzo se realizaron 271 encuestas de satisfacción al finalizar las actividades de la agenda cultural, de manera voluntaria a los participantes, de los cuales 270 personas indicaron sentirse satisfechos de las actividades realizadas con las opciones excelente y bueno, lo que corresponde al 99.63% y un rango de sobresaliente. Es de resaltar que para este I trimestre solo se tuvo 1 calificación con la opción regular lo cual evidencia que las personas se sintieron muy bien en el desarrollo de las actividades y que las mismas fueron de su interés, adquiriendo conocimientos en torno a la educación ambiental mediante las acciones culturales. Los resultados reflejan un nivel muy alto de satisfacción y una percepción favorable generalizada frente a la experiencia ofrecida por el Jardín Botánico. Este resultado sugiere que la programación, los contenidos y la ejecución de las actividades están respondiendo de manera efectiva a las expectativas del público consolidando las actividades culturales como una oferta de alta calidad. No obstante, se mantiene la oportunidad de identificar ajustes puntuales que permitan fortalecer aún más la experiencia y sostener estos altos niveles de satisfacción. Se adjunta enlace en el cual reposan las encuestas digitales y físicas, toda vez que en el portal por tema de peso en el archivo no es posible realizar el cargue: https://jbbgovco-my.sharepoint.com/:f:/g/personal/juan_hemelberg_jbb_gov_co/IgAasp5lOLGYSqkLO8z_YMy1AeCWDZC_9WPs2X9zsrJpfY0e=9RrYva</t>
  </si>
  <si>
    <t>La Oficina Asesora de Planeación verifica y aprueba soporte, reporte y el análisis del indicador</t>
  </si>
  <si>
    <t>Durante el II trimestre correspondiente a los meses abril, mayo, junio se realizaron 497 encuestas de satisfacción al finalizar las actividades de la agenda cultural, de manera voluntaria a los participantes, de los cuales 497 personas indicaron sentirse satisfechos de las actividades realizadas con las opciones excelente y bueno, lo que corresponde al 100% y un rango de sobresaliente. Es de resaltar que para este II trimestre no se tuvo calificación con la opción regular lo cual evidencia que las personas se sintieron muy bien en el desarrollo de las actividades y que las mismas fueron de su interés, adquiriendo conocimientos en torno a la educación ambiental mediante las acciones culturales. Estos resultados muestran que el 100 % de las respuestas corresponden a valoraciones positivas (Excelente y Bueno), consolidando las actividades culturales como una oferta de alta calidad. Lo que refleja un nivel muy alto de satisfacción y una percepción favorable generalizada frente a la experiencia ofrecida por el Jardín Botánico. Este resultado sugiere que la programación, los contenidos y la ejecución de las actividades están respondiendo de manera efectiva a las expectativas del público. Se adjunta enlace en el cual reposan las encuestas digitales y físicas, toda vez que en el portal por tema de peso en el archivo no es posible realizar el cargue:https://jbbgovco-my.sharepoint.com/:f:/g/personal/juan_hemelberg_jbb_gov_co/IgDuf-9SH0QkTodE3gtq6cU5AZZXcwxyjLExQWXxne85yZse=3cHKva</t>
  </si>
  <si>
    <t>APR-03</t>
  </si>
  <si>
    <t>Grado de satisfacción en las actividades de Educación Ambiental</t>
  </si>
  <si>
    <t>Medir el grado de satisfacción por parte de la ciudadanía participante en las actividades de Educación Ambiental</t>
  </si>
  <si>
    <t>•APR.PR.01.F.09 Encuesta para acciones de Educación Ambiental calificadas con puntuación bueno o excelente - Pregunta N°8 •DYP.PR.08.F.15 Ficha técnica - Encuesta de Satisfacción. •Matriz consolidada de resultados de encuestas. •Enlace con el consolidado de las encuestas incluido en la descripción del análisis del indicador.</t>
  </si>
  <si>
    <t>([Número de encuestados satisfechos en las actividades de Educación Ambiental]/[Número total de encuestados en las actividades de Educación Ambiental])*100</t>
  </si>
  <si>
    <t>Durante el I trimestre correspondiente a los meses enero, febrero, marzo se realizaron 3713 encuestas de satisfacción al finalizar las actividades de educación ambiental de acuerdo a las líneas de acción de manera voluntaria a los participantes, de los cuales 3708 personas indicaron sentirse satisfechos de las actividades realizadas con las opciones de excelente y bueno, lo que corresponde al 99.87% y un rango de sobresaliente. Los resultados muestran una satisfacción generalizada y muy positiva. Las opciones Excelente y Bueno son las más indicadas siendo un resultado positivo que refleja el buen trabajo realizado por el equipo de educación ambiental, con actividades de calidad que son percibidas de manera positiva por la ciudadanía. Este porcentaje indica que las actividades lograron cumplir con las expectativas, es importante resaltar la alta aceptación por parte de la ciudadanía de las propuestas de acciones de educación ambiental que se vienen implementando. De igual manera, estas mismas consideraciones pueden relacionarse al bajo porcentaje que evaluó como regular o malo la experiencia respecto de la actividad (menos del 1%) lo que representa una oportunidad para mejorar. Se adjunta enlace en el cual reposan las encuestas digitales y físicas, toda vez que en el portal por tema de peso en el archivo no es posible realizar el cargue. https://jbbgovco-my.sharepoint.com/:f:/g/personal/juan_hemelberg_jbb_gov_co/IgC0eYai5zQgSLlkrfJBsXOjAbRuFrObzLegAYaTRbwZbjYe=d8Y2Wc</t>
  </si>
  <si>
    <t>Durante el II trimestre correspondiente a los meses abril, mayo, junio se realizaron 5013 encuestas de satisfacción al finalizar las actividades de educación ambiental de acuerdo a las líneas de acción de manera voluntaria a los participantes, de los cuales 5001 personas indicaron sentirse satisfechos de las actividades realizadas con las opciones de excelente y bueno, lo que corresponde al 99.76% y un rango de sobresaliente. Se identifica en las respuestas que los ciudadanos califican como excelente y bueno el grado de satisfacción de la actividad que participó, siendo un resultado positivo que refleja la calidad del trabajo realizado por la estrategia de educación ambiental, con actividades que son percibidas de manera positiva por la ciudadanía. Un porcentaje menor tiene un grado de satisfacción regular este resultado, se puede deber a diferentes factores que posiblemente generaron una percepción diferente en el ciudadano, como por ejemplo casos particulares como la presencia de factores ambientales que disminuyan el tiempo de la actividad o generen cambios en la misma. Las acciones realizadas por el equipo de educación ambiental presentan un alto nivel de satisfacción global, lo que se manifiesta en las respuestas se traducen en felicitaciones, tanto hacia el educador como hacia la experiencia en su conjunto. Se adjunta enlace en el cual reposan las encuestas digitales y físicas, toda vez que en el portal por tema de peso en el archivo no es posible realizar el cargue: https://jbbgovco-my.sharepoint.com/:u:/g/personal/juan_hemelberg_jbb_gov_co/IQB7e6XEiskqS6C8PamADqjsAbeuefu7f8pQ1KSDwo3dd8Qe=lef0J0</t>
  </si>
  <si>
    <t>APR-04</t>
  </si>
  <si>
    <t>Grado de satisfacción en las actividades de participación en territorio</t>
  </si>
  <si>
    <t>Medir el grado de satisfacción por parte de la ciudadanía en las actividades de participación en territorio</t>
  </si>
  <si>
    <t>•APR.PR.05.F.05 Encuesta de satisfacción de actividades de participación en territorio, calificadas con puntuación 4 y/o 5 - Pregunta N°5 •DYP.PR.08.F.15 Ficha técnica - Encuesta de Satisfacción •Matriz Consolidada resultados encuestas •Enlace con el consolidado de las encuestas incluido en la descripción del análisis del indicador.</t>
  </si>
  <si>
    <t>([Número de encuestados satisfechos en las actividades de participación en territorio]/[Número total de encuestados en las actividades de participación en territorio])*100</t>
  </si>
  <si>
    <t>Durante el I trimestre correspondiente a los meses enero, febrero, marzo se realizaron 2137 encuestas de satisfacción al finalizar las actividades del equipo de participación en territorio de la subdirección educativa, de manera voluntaria a los participantes, de los cuales 2135 personas indicaron sentirse satisfechos de las actividades realizadas calificando con las opciones 4 y 5, lo que corresponde al 99.91% y un rango de sobresaliente. Es de resaltar que para este I trimestre se tuvieron calificaciones con la opción 3 de 2 personas y para el caso de la opción 1 y 2 no se tuvieron respuestas, con este resultado se muestra satisfacción y agrado total de haber participado en las actividades en las diferentes localidades de la ciudad, dejando buenos comentarios y felicitando el desarrollo de estas actividades, “Excelente actividad”, “Excelente recorrido. Mil gracias” y “Es muy buena para nuestra comunidad para mejorar cada día más conocimientos”. Con los resultados que arrojan las encuestas las personas se sienten muy agradecidos con estos espacios, y esto a la vez refleja satisfacción en cuanto a los procesos y actividades que se vienen desarrollando, así como la apropiación de las temáticas abordadas por parte de la comunidad. Se adjunta enlace en el cual reposan las encuestas digitales y físicas, toda vez que en el portal por tema de peso en el archivo no es posible. https://jbbgovco-my.sharepoint.com/:f:/g/personal/juan_hemelberg_jbb_gov_co/IgB1NmbYIiFoSa3UODHmWqbBAcMstwNiVNgbOIAfhFuhGkEe=JouFW7</t>
  </si>
  <si>
    <t>Durante el II trimestre correspondiente a los meses abril, mayo, junio se realizaron 3336 encuestas de satisfacción al finalizar las actividades del equipo de participación en territorio, de manera voluntaria a los participantes, de los cuales 3334 personas indicaron sentirse satisfechos de las actividades realizadas calificando con las opciones 4 y 5, lo que corresponde al 99.94% y un rango de sobresaliente. En relación con la pregunta ¿Cómo calificaría su satisfacción con esta actividad: los niveles de calificación más alta son 5 y 4, los niveles 2 y 1 no obtuvieron ninguna respuesta, con este resultado se muestra satisfacción y agrado total de haber participado en los procesos, dejando buenos comentarios y felicitando el desarrollo de estas actividades como: “Excelente actividad de significación para los niños sordos, el valor de las plantas y el medio ambiente”, “Excelente charla y explicación” y “Los profesionales hicieron un excelente trabajo muy calificados, muy amables por su apoyo”. Se adjunta enlace en el cual reposan las encuestas digitales y físicas, toda vez que en el portal por tema de peso en el archivo no es posible: SEGUNDO TRIMESTRE</t>
  </si>
  <si>
    <t>GCO-02</t>
  </si>
  <si>
    <t>Variacion de seguidores en las redes sociales del JBB</t>
  </si>
  <si>
    <t>Medir variacion de los seguidores en las redes sociales del Jardin Botanico de Bogota</t>
  </si>
  <si>
    <t>Secretaría General</t>
  </si>
  <si>
    <t>Comunicaciones</t>
  </si>
  <si>
    <t>Comunicar interna y externamente la gestión del Jardín Botánico de Bogotá josé Celestino Mutis, con el fin de promover la construcción de una visión compartida, apoyar la rendición de cuentas y suministrar información de manera oportuna.</t>
  </si>
  <si>
    <t>Ivan Andres Rojas Sarmiento / Contratista</t>
  </si>
  <si>
    <t>Semestral</t>
  </si>
  <si>
    <t>-Informe variación seguidores de redes sociales (FB, TW,IG,YT,TT) - Reporte Excel de métricas</t>
  </si>
  <si>
    <t>19</t>
  </si>
  <si>
    <t>Cantidad</t>
  </si>
  <si>
    <t>(([Seguidores en las redes sociales del JBB del periodo actual]-[Seguidores en las redes sociales del JBB del periodo anterior])/[Seguidores en las redes sociales del JBB del periodo anterior])*100</t>
  </si>
  <si>
    <t>Con respecto al primer semestre se obtuvo un resultado del indicador de 1.76 importante preciar que se realizó mesa de trabajo (se adjunta acta de reunión) para revisar y ajustar los rangos de gestión del indicador quedando de la siguiente manera: 0 – 2 – 5 – 100, adicional, se modificó a periodicidad trimestral, de igual manera la fórmula de cálculo quedo de la siguiente manera: (([Seguidores en las redes sociales del JBB del periodo actual]-[Seguidores en las redes sociales del JBB del periodo anterior])/[Seguidores en las redes sociales del JBB del periodo anterior])*100</t>
  </si>
  <si>
    <t>La Oficina Asesora de Planeación verifica soporte, reporte y el análisis del indicador. El proceso no implementó lo establecido en el lineamiento de operación No 15. Cuando el resultado de un indicador evidencie un rango de gestión en “Nivel Deficiente”, el líder del proceso y/o enlace MIPG debe identificar las causas, definir las acciones correctivas y registrarlas en el Software para la gestión del MIPG definido por la entidad, en el módulo de medición, conforme a lo establecido en el instructivo DYP.PR.04.I.01 Formulación, Actualización o Inactivación de Indicadores. El reporte se recibió de manera extemporánea.</t>
  </si>
  <si>
    <t>GCO-04</t>
  </si>
  <si>
    <t>Grado de Satisfacción de los usuarios de comunicaciones internas del Jardín Botánico</t>
  </si>
  <si>
    <t>Medir el grado de satisfacción de los usuarios de comunicaciones internas del Jardín Botánico, producidas desde Comunicaciones y mercadeo.</t>
  </si>
  <si>
    <t>Cuatrimestral</t>
  </si>
  <si>
    <t>Reporte de encuestas de satisfacción virtual de comunicaciones internas con calificación satisfecho o muy satisfecho - Archivo Excel generado por la herramienta a través de la cual se realiza la encuesta. - DYP.PR.08.F.15 Ficha Tecnica- Encuesta de Satisfaccion diligenciada</t>
  </si>
  <si>
    <t>([Número de colaboradores satisfechos GCO]/[Total de colaboradores encuestados GCO])*100</t>
  </si>
  <si>
    <t>GCO-05</t>
  </si>
  <si>
    <t>Porcentaje de Engagement en las redes sociales del JBJCM</t>
  </si>
  <si>
    <t>Medir el nivel de compromiso, conexión emocional e interacción activa, que la audiencia mantiene con el Jardín Botánico Jose Celestino Mutis a través de interacciones.</t>
  </si>
  <si>
    <t>Informe de engagement de redes sociales</t>
  </si>
  <si>
    <t>([Total de interacciones en redes sociales del JBJCM en el periodo]/[Total de visualizaciones en redes sociales del JBJCM])*100</t>
  </si>
  <si>
    <t>CDI-01</t>
  </si>
  <si>
    <t>Porcentaje de quejas disciplinarias que inician tramite procesal</t>
  </si>
  <si>
    <t>Realizar seguimiento al porcentaje de quejas de carácter disciplinario allegadas a la Oficina de Control Disciplinario para su evaluación</t>
  </si>
  <si>
    <t>Oficina de Control Disciplinario Interno</t>
  </si>
  <si>
    <t>Control Disciplinario Interno</t>
  </si>
  <si>
    <t>Prevenir y sensibilizar a los servidores públicos frente a conductas que infrinjan un deber funcional que afecte el servicio prestado por ellos, adelantando los procesos que permitan determinar la responsabilidad disciplinaria de los funcionarios y exfuncionarios de la entidad.</t>
  </si>
  <si>
    <t>Yury Mercedes Arenas Rincon / Jefe de Dependencia</t>
  </si>
  <si>
    <t>•CDI.PR.01.F.22 Base de Datos Seguimiento Expedientes en Curso</t>
  </si>
  <si>
    <t>([No. de quejas disciplinarias evaluadas en los tiempos establecidos]/[No. de quejas disciplinarias que deben ser evaluadas en el periodo])*100</t>
  </si>
  <si>
    <t>Durante el primer trimestre 2026 se recibieron 15 quejas disciplinarias, de las cuales fueron atendidas 15, es decir, se atendió el 100% de las mismas. De acuerdo a ello, el indicador se ubica en el rango 100.</t>
  </si>
  <si>
    <t>Durante el segundo trimestre 2026 se recibieron 14 quejas disciplinarias, de las cuales fueron atendidas 13, es decir, se atendió el 92,86% de las mismas, la queja No. 2026-014 se reportara en el tercer trimestre. De acuerdo a ello, el indicador se ubica en el nivel sobresaliente.</t>
  </si>
  <si>
    <t>La Oficina Asesora de Planeación verifica el soporte, reporte y análisis del indicador. La queja No 2026-029 es la que se reportará en el tercer trimestre de acuerdo al soporte suministrado por el proceso.</t>
  </si>
  <si>
    <t>CDI-03</t>
  </si>
  <si>
    <t>Porcentaje de expedientes disciplinarios evaluados oportunamente</t>
  </si>
  <si>
    <t>Realizar seguimiento al cumplimiento en la gestión de los expedientes disciplinarios priorizados, conforme a los términos procesales establecidos.</t>
  </si>
  <si>
    <t>Eficiencia</t>
  </si>
  <si>
    <t>CDI.PR.01.F.22 Base Datos Seguimiento de Expedientes En Curso</t>
  </si>
  <si>
    <t>No aplica</t>
  </si>
  <si>
    <t>([No. de expedientes disciplinarios priorizados que se tramitaron en el periodo]/[No. de expedientes disciplinarios priorizados definidos para tramite en el periodo])*100</t>
  </si>
  <si>
    <t>La Oficina de Control Disciplinario Interno inició el segundo trimestre de la vigencia 2026 con 58 expedientes, de los cuales se tramitaron 47 expedientes en curso, entiéndase por trámite, el impulso procesal que demanda la ley (decreto pruebas, incorporación y práctica de pruebas, decisión final, remisión por competencia), esto priorizando los expedientes cuya etapa (indagación previa o investigación disciplinaria), se encontraban próxima a vencer o vencida. De acuerdo a lo reportado se evidencia una ejecución del indicador de 81,03%, ubicándose en un nivel sobresaliente.</t>
  </si>
  <si>
    <t>DYP-01</t>
  </si>
  <si>
    <t>Grado de Satisfacción de los Lideres y/o Enlaces de procesos de la Entidad</t>
  </si>
  <si>
    <t>Medir el grado de satisfacción de los Lideres y/o Enlaces de procesos de la Entidad, respecto a la Calidad y Oportunidad de respuesta ofrecida por la Oficina Asesora de Planeación</t>
  </si>
  <si>
    <t>Oficina Asesora de Planeación</t>
  </si>
  <si>
    <t>Direccionamiento y Planeación Estratégico</t>
  </si>
  <si>
    <t>Direccionar la formulación de los planes, programas y proyectos de la Entidad y realizar el seguimiento para coadyuvar al cumplimiento de la Plataforma Estratégica institucional; alineado a la implementación, sostenibilidad y mejora del Sistema de Gestión</t>
  </si>
  <si>
    <t>José David Hernández Manrique / Contratista</t>
  </si>
  <si>
    <t>•Reporte de resultados de encuestas de satisfacción virtual con calificación 4 o 5</t>
  </si>
  <si>
    <t>([Número de Lideres y/o Enlaces de procesos de la Entidad satisfechos]/[Total de Lideres y/o Enlaces de procesos de la Entidad encuestados])*100</t>
  </si>
  <si>
    <t>Los resultados de la encuesta evidencian una percepción favorable frente a los servicios prestados por la Oficina Asesora de Planeación. En el ejercicio participaron 16 personas pertenecientes a los procesos de la entidad, quienes emitieron un total de 36 valoraciones sobre los distintos servicios brindados por la OAP, lo que evidencia la interacción permanente de esta dependencia con las diferentes áreas institucionales. En los aspectos evaluados, correspondientes a la calidad del servicio y la oportunidad de la respuesta, las calificaciones se concentraron principalmente en los niveles 4 y 5 de la escala de satisfacción, reflejando un alto grado de conformidad con el acompañamiento técnico y estratégico prestado. Como resultado, el indicador alcanzó un nivel de satisfacción del 94,44 %, ubicándose en un rango de gestión sobresaliente. Este resultado evidencia el reconocimiento de las dependencias frente al servicio prestado y motiva a la OAP a continuar fortaleciendo la calidad, oportunidad y mejora continua de su gestión.</t>
  </si>
  <si>
    <t>ECM-02</t>
  </si>
  <si>
    <t>Ejecución de las actividades del Plan Anual de auditorias</t>
  </si>
  <si>
    <t>Medir el porcentaje de cumplimiento en la ejecución de las actividades enmarcadas en el rol de evaluación y seguimiento y evaluación de la gestión del riesgo contempladas en el Plan Anual de Auditoria de la vigencia.</t>
  </si>
  <si>
    <t>Oficina de Control Interno</t>
  </si>
  <si>
    <t>Evaluación, Control y Mejora</t>
  </si>
  <si>
    <t>Evaluar y acompañar la gestión de la entidad en el marco del sistema de control interno, promoviendo la eficacia y eficiencia en su operación, generando valor para la toma de decisiones que conlleven al cumplimiento de los lineamientos establecidos por la alta dirección y la normatividad vigente.</t>
  </si>
  <si>
    <t>Andrea del Pilar Alejo Ruiz / Contratista</t>
  </si>
  <si>
    <t>ECM.PR.06.F.04 Seguimiento al Plan Anual de Auditoría Interna Basado en Riesgos</t>
  </si>
  <si>
    <t>([Número actividades ejecutadas del Plan anual de auditorias enmarcadas en ROL OCI DE EVALUACIÓN SEGUIMIENTO y EVALUACIÓN DE LA GESTIÓN DE RIESGOS]/[Número total de actividades programadas en el Plan anual de auditorias enmarcadas en el rol de EVALUACIÓN Y SEGUIMIENTO y EVALUACIÓN DE LA GESTIÓN DE RIESGOS])*100</t>
  </si>
  <si>
    <t>Para el trimestre I de la vigencia 2026, la Oficina de Control Interno programo 15 actividades, 13 en el Rol de Evaluación y Seguimiento (1 Auditoria, 10 Informes de Ley, 2 seguimientos y evaluaciones) y 2 actividades en el Rol de Evaluación de la Gestión de Riesgos. En concordancia con lo anterior se evidencio la ejecución de 15 actividades, lo cual corresponde al 100% de lo programado.</t>
  </si>
  <si>
    <t>La Oficina Asesora de Planeación verifica y aprueba soporte, reporte y el análisis del indicador. Se sugiere incluir el rango de gestión en el que se ubicó el indicador, conforme al resultado obtenido.</t>
  </si>
  <si>
    <t>Para el trimestre II de la vigencia 2026, la Oficina de Control Interno programo un total de 15 actividades, 14 en el Rol de Evaluación y Seguimiento (con un puntaje de 1,3 Auditorias Internas (DYP, GCO y SAC), 8 Informes de Ley, 4,7 seguimientos y evaluaciones) y 1 actividades en el Rol de Evaluación de la Gestión de Riesgos. En concordancia con lo anterior se evidencio la ejecución de 15 actividades, lo cual corresponde al 100% de lo programado.</t>
  </si>
  <si>
    <t>La Oficina Asesora de Planeación recibe el soporte, reporte y análisis del indicador. Se recuerda al proceso que el reporte de las actividades debe corresponder a actividades efectivamente finalizadas. En consecuencia, no procede el registro de valores decimales, toda vez que la unidad de medida corresponde al número de actividades ejecutadas y culminadas, criterio que fue aclarado previamente con el proceso. Respecto al soporte Seguimiento PAAI- OCI Jun 2026, no hay claridad y consistencia con el soporte PT Reporte Trimestral Indicadores, donde sus porcentajes de cumplimiento son diferentes.</t>
  </si>
  <si>
    <t>GEN-01</t>
  </si>
  <si>
    <t>Número de metadatos relacionados en el Catalogador de datos JBJCM.</t>
  </si>
  <si>
    <t>Registrar el número de metadatos documentados en el catalogador de datos del JBJCM.</t>
  </si>
  <si>
    <t>Generación de Conocimiento</t>
  </si>
  <si>
    <t>Generar conocimiento para la conservación in situ y ex situ, sostenibilidad y restablecimiento de los ecosistemas, de comunidades, poblaciones y especies vegetales priorizadas de acuerdo con los criterios establecidos para la ciudad de Bogotá y la Región.</t>
  </si>
  <si>
    <t>Diana Milena Fuentes Castañeda / Contratista</t>
  </si>
  <si>
    <t>Reporte del Componente de Datos Biológicos y Socioecológicos del Sistema de Información y Datos de Investigaciones Científicas – SIDIC.</t>
  </si>
  <si>
    <t>([Número total de metadatos relacionados en el catalogador de datos JBJCM]/[Número total estimado de metadatos relacionados en el catalogador de datos JBJCM])*100</t>
  </si>
  <si>
    <t>Durante el I semestre de 2026, se adelantó la gestión de los datos de las investigaciones presentados al SIDIC, de acuerdo con el registro del Componente de Datos Biológicos y Socioecológicos del Sistema de Información y Datos de Investigaciones - SIDIC, para el periodo comprendido entre el 1ero de enero y el 31 de marzo de 2026, con 1 metadato publicado en el catalogador de datos del Jardín Botánico José Celestino Mutis, que se puede consultar siguiendo el enlace relacionado a continuación: http://catalogador.jbb.gov.co:8090/app/. Es decir, se registra cumplimiento del 100% para el periodo de reporte.</t>
  </si>
  <si>
    <t>Durante el II semestre de 2026, se adelantó la gestión de los datos de las investigaciones presentados al SIDIC, de acuerdo con el registro del Componente de Datos Biológicos y Socioecológicos del Sistema de Información y Datos de Investigaciones - SIDIC, para el periodo comprendido entre el 1ero de abril y el 30 de junio de 2026, con 6 metadatos publicados en el catalogador de datos del Jardín Botánico José Celestino Mutis, que se puede consultar siguiendo el enlace relacionado a continuación: http://catalogador.jbb.gov.co:8090/app/. Es decir, se registra cumplimiento del 100% para el periodo de reporte.</t>
  </si>
  <si>
    <t>GCT-01</t>
  </si>
  <si>
    <t>Gestión Precontractual</t>
  </si>
  <si>
    <t>Establecer el grado de eficacia de la Oficina Jurídica en el trámite de solicitudes de contratos en todas las modalidades de selección, con base al numero de solicitudes de contratación cualquier modalidad radicadas 10 días antes del terminar el periodo, sin estado de no perfeccionado (desistido, rechazado o declarado desierto) respecto al número de contratos suscritos en el periodo.</t>
  </si>
  <si>
    <t>Oficina Jurídica</t>
  </si>
  <si>
    <t>Gestión Contractual</t>
  </si>
  <si>
    <t>Realizar los procesos de contratación para la adquisiciones de los bienes, obras y servicios requeridos por las Dependencias de la Entidad para el cumplimiento de sus fines institucionales, lo cual incluye el desarrollo de las etapas precontractual, contractual y postcontractual.</t>
  </si>
  <si>
    <t>Alberto Luis Julio Tapia / Contratista</t>
  </si>
  <si>
    <t>Base de datos OJ</t>
  </si>
  <si>
    <t>([Número de contratos suscritos en el periodo]/[Numero de solicitudes de contratacion en cualquier modalidad radicadas])*100</t>
  </si>
  <si>
    <t>El valor ejecutado para el periodo es de 100% lo que nos ubica en el tercer rango de eficacia. Durante el transcurso del periodo de evaluación tenemos un total de 991 contrataciones efectuadas, teniendo en cuenta los últimos 10 dias del mes de diciembre de la vigencia 2025, pertenecientes al IV trimestre de 2025 es decir 80 contratos y 925 que fueron contrataciones efectuadas en el mes de enero de la vigencia 2026.</t>
  </si>
  <si>
    <t>La Oficina Asesora de Planeación recibe y verifica soporte, reporte y el análisis del indicador. Al realizar la validación del cálculo, se evidencia que el proceso no está incorporando de manera consistente el dato correspondiente al periodo anterior en el resultado cuantitativo, pese a que este es mencionado en el análisis del indicador. Así mismo, se identifican inconsistencias en las cifras reportadas, toda vez que en el análisis se indican 991 contrataciones, mientras que en el soporte reflejan 990. Adicionalmente, al considerar las contrataciones del mes de diciembre (80) y enero (925), el total correspondería a 1005. Lo anterior afecta la confiabilidad del dato, el análisis presentado y el resultado del indicador, por lo que se recomienda revisar la consistencia de la información y la correcta aplicación de la fórmula de cálculo.</t>
  </si>
  <si>
    <t>El periodo se obtuvo un resultado del 100 de valor ejecutado un ubicando el nivel de eficacia el tercer rango de medición. El comportamiento del indicador se iguala a la meta al resultado obtenido en el periodo anterior.</t>
  </si>
  <si>
    <t>La Oficina Asesora de Planeación verifica soporte, reporte y el análisis del indicador. Se recomienda indicar la relación entre las variables que llevaron al resultado obtenido.</t>
  </si>
  <si>
    <t>TEC-02</t>
  </si>
  <si>
    <t>Disponibilidad de la plataforma de servidores</t>
  </si>
  <si>
    <t>Medir la eficiencia en el uso de la capacidad operativa planificada de la plataforma tecnológica.</t>
  </si>
  <si>
    <t>Gestión de la Tecnología</t>
  </si>
  <si>
    <t>Administrar y mantener la infraestructura de hardware, software, redes y comunicaciones que conforman la plataforma tecnológica que soporta los procesos misionales y de apoyo del Jardín Botánico José Celestino Mutis, mediante la adopción de las mejores prácticas basadas en la metodologia ITIL (Biblioteca de Infraestrucutra de Tencologías de la Información), la aplicación de la norma ISO 27001 para protección de activos tecnológicos, adopción de los líneamientos y estándares de los habilitadores transversales de la Política de Gobierno Digital del estado Colombiano.</t>
  </si>
  <si>
    <t>Diego Armando Quiroga Sosa / Contratista</t>
  </si>
  <si>
    <t>Reporte de Información de la herramienta NAGIOS. Cronograma de horas programadas de administración de servidores.</t>
  </si>
  <si>
    <t>([Total horas planificadas de operación en el mes]-[Horas totales de caídas no programadas]/[Total horas planificadas de operación en el mes])*100</t>
  </si>
  <si>
    <t>Durante el periodo se programaron un total de 744 horas de disponibilidad, sin embargo, se presentaron un total de 74 horas de indisponibilidad (dados los apagados a servidores en horarios que no afectan la operación de la Entidad y en concordancia con el plan de ahorro de créditos de Azure), dado este comportamiento el indicador refleja un resultado de 90.05, ubicándolo en un nivel deficiente. Plan de Mejora. Causas: 1. Apagado de servidores conforme a lo definido en plan de ahorro 2. Indisponibilidad de servicios 3. No comunicación de programación de apagado de servidores Causa Raiz: Apagado de servidores conforme a lo definido en plan de ahorro y la no comunicación de programación de apagado de estos. Acción: Establecer y comunicar programación de apagado de servidores para que estas horas no sean tomadas como horas no programadas. Fecha: 01/03/2026 - 30/03/2026</t>
  </si>
  <si>
    <t>La Oficina Asesora de Planeación verificó el soporte, reporte y análisis del indicador, evidenciando que el proceso presentó su cuarto periodo consecutivo con resultado deficiente. Frente a las acciones correctivas propuestas en periodos anteriores, se identificó que estas no han demostrado una mejora tangible en los resultados obtenidos, ni han sido efectivas para revertir la situación del indicador. Para el presente periodo, se recibe una nueva acción propuesta por el proceso, la cual será objeto de seguimiento. Desde la Oficina Asesora de Planeación se continuará realizando el acompañamiento al proceso, con el fin de apoyar los ajustes que resulten necesarios para el fortalecimiento del indicador y la efectividad de las acciones implementadas.</t>
  </si>
  <si>
    <t>Durante el periodo se establecieron un total de 672 de operación, sin embargo, se presentaron un total de 67 horas de caídas no programadas. Dado este comportamiento el resultado del indicador es de 90,03%, el cual lo ubica en un nivel deficiente. Debido a esto se formula a continuación: análisis de causas, causa raíz y plan de mejora. Análisis de Causas: 1.Dada la materialización de un riesgo de seguridad de la información debido a un ataque cibernético, el servidor de monitoreo no ha sido restablecido. 2.Dentro del periodo se tenían proyectado el apagado de servicios de algunos servidores en horarios que no afectan la prestación de los servicios institucionales. 3.Dada la afectación del servidor de monitoreo no ha sido posible la generación de la programación de apagado de servidores, ya que la misma se genera a partir de la configuración activa del servidor. Causa Raíz: 1. Afectación del servidor de monitoreo de disponibilidad de servicios consecuencia de un ataque de Ransomware. Acción Correctiva: El equipo de infraestructura configurara un nuevo servidor de monitoreo sobre la infraestructura de nube y consolidara mes a mes la proyección de horas de operación planeadas. Fecha de Ejecución: 30 de junio 2026</t>
  </si>
  <si>
    <t>La Oficina Asesora de Planeación verifica el soporte, reporte y análisis del indicador. El proceso presentó un resultado deficiente, en consecuencia, la acción propuesta por el proceso será objeto de seguimiento por parte de la Oficina Asesora de Planeación para verificar su cumplimiento.</t>
  </si>
  <si>
    <t>Durante el periodo se establecieron un total de 744 de operación, sin embargo, se presentaron un total de 74 horas de caídas no programadas. Dado este comportamiento el resultado del indicador es de 90,05%, el cual lo ubica en un nivel deficiente. Debido a esto se formula a continuación: análisis de causas, causa raíz y plan de mejora. Análisis de Causas: 1.Dada la materialización de un riesgo de seguridad de la información debido a un ataque cibernético, el servidor de monitoreo no ha sido restablecido. 2.Dentro del periodo se tenían proyectado el apagado de servicios de algunos servidores en horarios que no afectan la prestación de los servicios institucionales. 3.Dada la afectación del servidor de monitoreo no ha sido posible la generación de la programación de apagado de servidores, ya que la misma se genera a partir de la configuración activa del servidor. Causa Raíz: 1. Afectación del servidor de monitoreo de disponibilidad de servicios consecuencia de un ataque de Ransomware. Acción Correctiva: El equipo de infraestructura configurara un nuevo servidor de monitoreo sobre la infraestructura de nube y consolidara mes a mes la proyección de horas de operación planeadas. Fecha de Ejecución: 30 de junio 2026</t>
  </si>
  <si>
    <t>La Oficina Asesora de Planeación verifica el soporte, el reporte y el análisis del indicador. El proceso presentó su segundo periodo con resultado deficiente consecutivo. La acción propuesta por el proceso es la misma del periodo anterior y se justifica en el análisis presentado. Desde la Oficina Asesora de Planeación se continuará realizando el acompañamiento al proceso, con el fin de apoyar los ajustes que resulten necesarios para el fortalecimiento del indicador y la efectividad de las acciones propuestas.</t>
  </si>
  <si>
    <t>Durante el periodo se establecieron un total de 720 de operación, sin embargo, se presentaron un total de 39 horas de caídas no programadas. Dado este comportamiento el resultado del indicador es de 95%, el cual lo ubica en un nivel satisfactorio.</t>
  </si>
  <si>
    <t>La Oficina Asesora de Planeación verifica el soporte, reporte y análisis del indicador. Para el presente periodo se evidencia una mejora en el resultado obtenido frente a mediciones anteriores, permitiendo que el indicador avance de un rango de gestión deficiente a un rango satisfactorio; sin embargo, se recomienda mantener las acciones orientadas a fortalecer la disponibilidad del servicio y propender por resultados que permitan alcanzar niveles superiores de desempeño. Se observa igualmente que el reporte fue remitido de manera extemporánea el día 2 de junio de 2026.</t>
  </si>
  <si>
    <t>Durante el periodo se planificaron un total de horas de operación de 744, sin embargo, se evidenciaron un total de 41 hora de caídas no programadas, dado este comportamiento el resultado del indicador es de 94,49% ubicándolo en el nivel satisfactorio.</t>
  </si>
  <si>
    <t>La Oficina Asesora de Planeación verifica el soporte, reporte y análisis del indicador. Para el presente periodo se evidencia un segundo resultado consecutivo en rango satisfactorio sin embargo, se recomienda mantener las acciones orientadas a fortalecer la disponibilidad del servicio y propender por resultados que permitan alcanzar niveles superiores de desempeño. El proceso continúa implementando la acción correctiva que consiste en “El equipo de infraestructura configurará un nuevo servidor de monitoreo sobre la infraestructura de nube y consolidara mes a mes la proyección de horas de operación planeadas” que tiene Fecha de Ejecución del 30 de junio 2026.</t>
  </si>
  <si>
    <t>Para el periodo se planificaron un total de 720 horas de operación, sin embargo, se presentaron un total de 39 horas de caídas no programadas, con este comportamiento el indicador tuvo un resultado de 94.58% para el periodo, ubicándolo en un rango aceptable.</t>
  </si>
  <si>
    <t>La Oficina Asesora de Planeación verifica el soporte, reporte y análisis del indicador. Para el presente periodo se evidencia un tercer resultado consecutivo en rango satisfactorio sin embargo, se recomienda mantener las acciones orientadas a fortalecer la disponibilidad del servicio y propender por resultados que permitan alcanzar niveles superiores de desempeño. El proceso continúa implementando la acción correctiva que consiste en “El equipo de infraestructura configurará un nuevo servidor de monitoreo sobre la infraestructura de nube y consolidará mes a mes la proyección de horas de operación planeadas” que tuvo fecha de finalización del 30 de junio 2026.</t>
  </si>
  <si>
    <t>TEC-03</t>
  </si>
  <si>
    <t>Porcentaje de Cumplimiento ANS</t>
  </si>
  <si>
    <t>Medir el tiempo de respuesta a las solicitudes presentadas por los usuarios</t>
  </si>
  <si>
    <t>Reporte generado por la herramienta GLPI</t>
  </si>
  <si>
    <t>([Número de requerimientos solucionados dentro de los ANS]/[Total de requerimientos cerrados en el aplicativo GLPI en el periodo])*100</t>
  </si>
  <si>
    <t>Durante el periodo reportado se registraron un total de 228 casos de soporte dentro de la herramienta GLPI, de los cuales 224 fueron gestionados y atendidos dentro de los tiempos establecidos en los ANS, dado este comportamiento el resultado del indicador para el periodo es de 98.25% ubicándolo en un nivel sobresaliente.</t>
  </si>
  <si>
    <t>Durante el periodo se realizó el cierre de un total de 158 requerimientos en el aplicativo GLPI, de los cuales 153 fueron solucionados dentro de los tiempos establecidos en los ANS. Dado este comportamiento el resultado del indicador para el periodo es de 96.84% ubicándolo en nivel sobresaliente.</t>
  </si>
  <si>
    <t>Durante el periodo cerraron un total de 79 requerimientos en el aplicativo GLPI, de los cuales 72 fueron solucionados dentro de los ANS. Dado este comportamiento el resultado del indicador es 91.14% ubicándolo en un nivel aceptable.</t>
  </si>
  <si>
    <t>La Oficina Asesora de Planeación verifica y aprueba soporte, reporte y el análisis del indicador. Se recuerda al proceso que los nombres de los rangos son Sobresaliente, Satisfactorio y Deficiente, para que al memento de indicar el rango de gestión en el que se ubicó el indicador, se realice conforme a esos nombres establecidos. Se recomienda al proceso analizar las causas que llevaron a que, en este periodo, el resultado se ubicara cercano al rango de gestión deficiente.</t>
  </si>
  <si>
    <t>Durante el periodo cerraron un total de 177 requerimientos en el aplicativo GLPI, de los cuales 172 fueron solucionados dentro de los ANS. Dado este comportamiento el resultado del indicador es 97.25% ubicándolo en un nivel sobresaliente.</t>
  </si>
  <si>
    <t>La Oficina Asesora de Planeación verifica el soporte, reporte y análisis del indicador. Para el presente periodo se evidencia una mejora en el resultado obtenido respecto de la medición anterior, permitiendo que el indicador avance de un rango de gestión satisfactorio a un rango sobresaliente. Lo anterior refleja un mejor desempeño en el cumplimiento de los Acuerdos de Nivel de Servicio (ANS) establecidos para la atención de requerimientos. Se recomienda mantener las acciones implementadas y continuar fortaleciendo los mecanismos de seguimiento y control que contribuyan a la sostenibilidad de este resultado. Se observa igualmente que el reporte fue remitido de manera extemporánea el día 2 de junio de 2026.</t>
  </si>
  <si>
    <t>Durante el periodo se gestionaron y cerraron un total de 145 requerimientos en el aplicativo GLPI, de los cuales 137 fueron atendidos dentro de los tiempos establecidos de Acuerdos de Nivel de Servicio, dado este comportamiento el resultado del indicador para el periodo es de 94.48% ubicándolo en el nivel satisfactorio.</t>
  </si>
  <si>
    <t>Para el periodo fueron cerrados en el aplicativo GLPI un total de 165 requerimientos, de los cuales un total de 154 fueron atendidos dentro de los tiempos establecidos en los ANS. Dado este comportamiento el resultado del indicador para el periodo es de 93.33% ubicándolo en un rango aceptable.</t>
  </si>
  <si>
    <t>La Oficina Asesora de Planeación verifica soporte, reporte y el análisis del indicador. El proceso presentó su segundo periodo consecutivo con resultado aceptable, sin embargo, no implementó el lineamientos de operación No 16. Cuando, durante dos (2) periodos consecutivos, el resultado de un indicador evidencie un rango de gestión en “Nivel Satisfactorio” o supere la meta establecida, el líder del proceso y/o enlace MIPG debe definir y registrar la(s) acciones de corrección en el Software para la gestión del MIPG definido por la entidad, conforme a lo establecido en el instructivo DYP.PR.04.I.01 Formulación, Actualización o Inactivación de Indicadores.</t>
  </si>
  <si>
    <t>TEC-05</t>
  </si>
  <si>
    <t>Nivel de satisfacción del usuario con el proceso de Gestión de la Tecnología</t>
  </si>
  <si>
    <t>Medir el nivel de satisfacción de los usuarios finales en relación con los servicios prestados por el proceso de gestión de la tecnología</t>
  </si>
  <si>
    <t>Análisis de los resultados de la encuesta DYP.PR.08.F.15 Ficha Técnica- Encuesta de Satisfacción Diligenciado</t>
  </si>
  <si>
    <t>([Número total de encuestas con nivel de satisfacción sobresaliente]/[Número total de encuestas diligenciadas])*100</t>
  </si>
  <si>
    <t>Para este periodo se contó con un total de 43 encuestas respondidas para la medición de satisfacción del usuario con el proceso de Gestión de la Tecnología, dentro de este conjunto de encuestas 38 estuvieron en un nivel sobresaliente, ubicando el indicador en un valor de 88.37% ubicándolo en el rango sobresaliente.</t>
  </si>
  <si>
    <t>La Oficina Asesora de Planeación recibe el soporte, reporte y análisis del indicador.</t>
  </si>
  <si>
    <t>FCR-01</t>
  </si>
  <si>
    <t>Eficacia en los pagos</t>
  </si>
  <si>
    <t>Controlar la gestión de cumplimiento de los diez (10) días hábiles siguientes a la radicación del informe de pago por parte de los contratistas por prestación de servicios.</t>
  </si>
  <si>
    <t>Gestión de Recursos Financieros</t>
  </si>
  <si>
    <t>Administrar, registrar y controlar los recursos financieros del Jardín Botánico de Bogotá José celestino Mutis conforme a las normas legales vigentes y los principios organizacionales que garanticen la disponibilidad de recursos económicos para el cumplimiento de las metas, proyectos y programas determinados</t>
  </si>
  <si>
    <t>•Sistema OPGET - Si Capital (reporte de pagos)</t>
  </si>
  <si>
    <t>([Cuentas de Cobro pagadas dentro de los diez (10) días hábiles después de su radicación]/[Cuentas de Cobro recibidas en el mes]) *100</t>
  </si>
  <si>
    <t>Mediante la Circular No. 26-2025 del 27 de noviembre de 2025, la Secretaría General estableció los lineamientos, fechas clave y responsabilidades para el proceso de ejecución, cierre presupuestal y de tesorería de la vigencia fiscal 2025, así como las disposiciones para la apertura de la vigencia 2026. De acuerdo a los plazos establecidos y con el fin de asegurar una adecuada ejecución presupuestal para la entidad y el correcto cierre de la vigencia, en ella se solicito cargar las cuentas de cobro del mes de enero como cuentas por pagar, por esta razón, en el mes de enero no se recibieron o radicaron cuentas, debido a ello el valor ejecutado es 0 (Solo sucede este evento en el mes de enero de cada vigencia)</t>
  </si>
  <si>
    <t>La Oficina Asesora de Planeación verifica soporte, reporte y el análisis del indicador. Si bien el proceso adjunta una circular y reporta cero ejecución, se le recomienda al proceso revisar la estructura del indicador y como deben reflejarse las cuentas por pagar dentro del mismo.</t>
  </si>
  <si>
    <t>Durante el mes de febrero de 2026 se tramito el pago de 1.216 cuentas de personas naturales, entre las cuales el 99.42% se realizaron antes de los 10 días hábiles después de la fecha de diligenciamiento y el 0.58% se pagaron después de los 10 días hábiles, una vez se subsano y se corrigió las inconsistencias presentadas en los soportes de radicación, ubicándose el indicador como sobresaliente.</t>
  </si>
  <si>
    <t>La Oficina Asesora de Planeación recibe el soporte, reporte y análisis del indicador, evidenciando que el proceso presenta cuentas en reserva correspondientes a la vigencia 2025. Se recomienda verificar la consistencia de la información, dado que se registran tiempos de pago de 10 y 12 días sin claridad sobre su metodología de cálculo, teniendo en cuenta que dichas cuentas habrían sido radicadas en diciembre de la vigencia anterior. Adicionalmente, se observa que estas cuentas constituyen una proporción considerable del total reportado en el periodo, lo cual podría estar afectando la interpretación del indicador.</t>
  </si>
  <si>
    <t>Durante el mes de marzo de 2026 se tramito el pago de 1.042 cuentas de personas naturales, entre las cuales el 99.81% se realizaron antes de los 10 días hábiles después de la fecha de diligenciamiento (radicación orden de pago) y el 0.19% se pagaron después de los 10 días, ubicándose el indicador como sobresaliente.</t>
  </si>
  <si>
    <t>La Oficina Asesora de Planeación recibe el soporte, reporte y análisis del indicador, evidenciando que el proceso presenta cuentas en reserva correspondientes a la vigencia 2025. Se recomienda verificar la consistencia de la información, dado que se registran tiempos de pago de 1 a 11 días sin claridad sobre su metodología de cálculo, teniendo en cuenta que dichas cuentas habrían sido radicadas en diciembre de la vigencia anterior. Adicionalmente, se observa que estas cuentas constituyen una proporción considerable del total reportado en el periodo, lo cual podría estar afectando la interpretación del indicador.</t>
  </si>
  <si>
    <t>Durante el mes de abril de 2026 se tramito el pago de 1.020 cuentas de personas naturales, entre las cuales el 98.43% se realizaron antes de los 10 días hábiles después de la fecha de diligenciamiento (radicación orden de pago) y tan solo el 1.57% se pagaron después de los 10 días, con un cumplimiento del indicador del 100%, ubicándose como sobresaliente.</t>
  </si>
  <si>
    <t>La Oficina Asesora de Planeación recibe el soporte, reporte y análisis del indicador, evidenciando que el proceso presenta cuentas en reserva correspondientes a la vigencia 2025. Se recomienda verificar la consistencia de la información, dado que se registran tiempos de pago de 1 a 13 días sin claridad sobre su metodología de cálculo, teniendo en cuenta que dichas cuentas habrían sido radicadas en diciembre de la vigencia anterior.</t>
  </si>
  <si>
    <t>Durante el mes de mayo de 2026 se tramito el pago de 1.025 cuentas de personas naturales, entre las cuales el 95.41% se realizaron antes de los 10 días hábiles después de la fecha de diligenciamiento (radicación orden de pago) y tan solo el 4.59% se pagaron después de los 10 días, ubicandose el indicador como sobresaliente.</t>
  </si>
  <si>
    <t>Durante el mes de junio de 2026 se tramito el pago de 1.002 cuentas de personas naturales, entre las cuales el 92.71% se realizaron antes de los 10 días hábiles después de la fecha de diligenciamiento y el 7.29% se pagaron después de los 10 días, obteniéndose un resultado del indicador del 92.71% ubicándose como sobresaliente.</t>
  </si>
  <si>
    <t>La Oficina Asesora de Planeación recibe el soporte, reporte y análisis del indicador, evidenciando que el proceso presenta cuentas en reserva correspondientes a la vigencia 2025 y que dichas cuentas habrían sido radicadas en diciembre de la vigencia anterior.</t>
  </si>
  <si>
    <t>FCR-02</t>
  </si>
  <si>
    <t>Eficacia de pagos persona jurídica</t>
  </si>
  <si>
    <t>Porcentaje de cumplimiento de pago a los contratos de persona jurídica dentro de los 30 días hábiles siguientes a la radiación del informe.</t>
  </si>
  <si>
    <t>Sistema OPGET-Si Capital (reporte de pago)</t>
  </si>
  <si>
    <t>([Cuentas de cobro pagadas dentro de los treinta (30) días hábiles después de su radicación]/[Cuentas de cobro recibidas en el mes persona jurídica])*100</t>
  </si>
  <si>
    <t>Durante el mes de enero se radicaron 3 trámites de personas jurídicas, correspondiente a servicios públicos las cuales fueron pagadas dentro de los 30 días hábiles posteriores a su radicación, con un cumplimiento del 100%, ubicándose el indicador como sobresaliente.</t>
  </si>
  <si>
    <t>Durante el mes de febrero de 2026 se tramito el pago de 66 cuentas de personas jurídicas, las cuales se tramitaron el 100% antes de los 30 días hábiles después de la fecha de diligenciamiento, ubicándose el indicador como sobresaliente.</t>
  </si>
  <si>
    <t>La Oficina Asesora de Planeación recibe el soporte, reporte y análisis del indicador, evidenciando que el proceso presenta cuentas en reserva correspondientes a la vigencia 2025. Se recomienda verificar la consistencia de la información, dado que se registran tiempos de pago de 11 días sin claridad sobre su metodología de cálculo, teniendo en cuenta que dichas cuentas habrían sido radicadas en diciembre de la vigencia anterior. Adicionalmente, se observa que estas cuentas constituyen la mayor proporción del total reportado en el periodo, lo cual podría estar afectando la interpretación del indicador.</t>
  </si>
  <si>
    <t>Durante el mes de marzo de 2026 se tramito el pago de 82 cuentas de personas jurídicas, las cuales se tramitaron al 100% antes de los 30 días hábiles después de la fecha de diligenciamiento (radicado Orden de PAgo), ubicándose el indicador como sobresaliente.</t>
  </si>
  <si>
    <t>La Oficina Asesora de Planeación recibe el soporte, reporte y análisis del indicador, evidenciando que el proceso presenta cuentas en reserva correspondientes a la vigencia 2025. Se recomienda verificar la consistencia de la información, dado que se registran tiempos de pago de 1 a 8 días sin claridad sobre su metodología de cálculo, teniendo en cuenta que dichas cuentas habrían sido radicadas en diciembre de la vigencia anterior. Adicionalmente, se observa que estas cuentas constituyen la mayor proporción del total reportado en el periodo, lo cual podría estar afectando la interpretación del indicador.</t>
  </si>
  <si>
    <t>Durante el mes de abril de 2026 se tramito el pago de 96 cuentas de personas jurídicas, las cuales se tramitaron al 100% antes de los 30 días hábiles después de la fecha de diligenciamiento (radicado Orden de Pago), con un cumplimiento del indicador del 100%, ubicándose como sobresaliente.</t>
  </si>
  <si>
    <t>La Oficina Asesora de Planeación recibe el soporte, reporte y análisis del indicador, evidenciando que el proceso presenta cuentas en reserva correspondientes a la vigencia 2025. Se recomienda verificar la consistencia de la información, dado que se registran tiempos de pago de 1 a 8 días sin claridad sobre su metodología de cálculo, teniendo en cuenta que dichas cuentas habrían sido radicadas en diciembre de la vigencia anterior. Adicionalmente, se observa que estas cuentas constituyen una proporción considerable del total reportado en el periodo, lo cual podría estar afectando la interpretación del indicador.</t>
  </si>
  <si>
    <t>Durante el mes de mayo de 2026 se tramito el pago de 63 cuentas de personas jurídicas, las cuales se tramitaron al 100% antes de los 30 días hábiles después de la fecha de diligenciamiento (radicado OP), precisando que el 31,75% representan pago de cuentas constituidas como reserva a diciembre de 2025, ubicándose el indicador como sobresaliente.</t>
  </si>
  <si>
    <t>La Oficina Asesora de Planeación recibe el soporte, reporte y análisis del indicador, evidenciando que el proceso presenta cuentas en reserva correspondientes a la vigencia 2025. Se recomienda verificar la consistencia de la información, dado que se registran tiempos de pago de 2 a 24 días sin claridad sobre su metodología de cálculo, teniendo en cuenta que dichas cuentas habrían sido radicadas en diciembre de la vigencia anterior. Adicionalmente, se observa que estas cuentas constituyen una proporción considerable del total reportado en el periodo, lo cual podría estar afectando la interpretación del indicador.</t>
  </si>
  <si>
    <t>Durante el mes de junio de 2026 se tramito el pago de 67 cuentas de personas jurídicas, las cuales se tramitaron al 100% antes de los 30 días hábiles después de la fecha de diligenciamiento, obteniéndose un resultado del indicador del 100% como sobresaliente.</t>
  </si>
  <si>
    <t>FIS-01</t>
  </si>
  <si>
    <t>Solicitudes tramitadas a tiempo por almacén</t>
  </si>
  <si>
    <t>Determinar el porcentaje de solicitudes atendidas o tramitadas a tiempo por el almacén que cumplan con los criterios establecidos para su gestión.</t>
  </si>
  <si>
    <t>Gestión de Recursos Físicos</t>
  </si>
  <si>
    <t>Administrar, gestionar y custodiar los recursos físicos a cargo del Jardín Botánico José Celestino Mutis</t>
  </si>
  <si>
    <t>•Solicitudes de los movimientos realizados carpetas ubicadas en el área de almacen •Comprobantes registrados en el sistame de inforamción SI CAPITAL •Correos institucionales</t>
  </si>
  <si>
    <t>([Número de solicitudes atendidas]/[Número total de solicitudes recibidas]) *100</t>
  </si>
  <si>
    <t>En el mes de enero de 2026 se recibieron 185 paz y Salvos 0 Entradas al Almacén, 20 Salidas de Consumo, 0 Salidas al servicio Devolutivos, 0 Traslados entre funcionarios y 0 Reintegros Devolutivos. En este mes hubo gran aumento de paz y salvos teniendo en cuenta que la Entidad finalizaron varios contratos de prestación de servicio también hubo un aumento en los movimientos de recursos físicos (bienes de consumo) por el ingreso de todos los operarios en el JBJCM, con un resultado de indicador sobresaliente para el periodo descrito.</t>
  </si>
  <si>
    <t>En el mes de febrero de 2026 se recibieron 20 paz y Salvos 11 Entradas al Almacén, 85 Salidas de Consumo, 10 Salidas al servicio Devolutivos, 98 Traslados entre funcionarios y 5 Reintegros Devolutivos, con un porcentaje del 100%, ubicándose el indicador como sobresaliente. Hubo una gran disminución de paz y salvos teniendo en cuenta que la Entidad finalizaron varios contratos de prestación de servicio también hubo un aumento en los movimientos de recursos físicos (bienes de consumo) por el ingreso de todos los operarios en el Jardín Botánico.</t>
  </si>
  <si>
    <t>En el mes de marzo de 2026 se recibieron 12 paz y Salvos 10 Entradas al Almacén, 76 Salidas de Consumo, 11 Salidas al servicio Devolutivos, 56 Traslados entre funcionarios y 12 Reintegros Devolutivos. Para el mes de marzo hubo una gran disminución de paz y salvos teniendo en cuenta que la Entidad finalizaron varios contratos de prestación de servicio también hubo un aumento en los movimientos de recursos físicos (bienes de consumo) por el ingreso de todos los operarios, con un cumplimiento del indicador del 100% ubicándose el indicador como sobresaliente.</t>
  </si>
  <si>
    <t>En el mes de abril de 2026 se recibieron 12 paz y Salvos 7 Entradas al Almacén, 87 Salidas de Consumo, 3 Salidas al servicio Devolutivos, 25 Traslados entre funcionarios y 7 Reintegros Devolutivos, con un cumplimiento del indicador del 100%, ubicándose como sobresaliente. Para este mes se genero una disminución de paz y salvos teniendo en cuenta que en la Entidad finalizaron varios contratos de prestación de servicio, también hubo un aumento en los movimientos de recursos físicos (bienes de consumo) por el ingreso de todos los operarios en el JBJCM.</t>
  </si>
  <si>
    <t>En el mes de mayo de 2026 se recibieron 10 paz y Salvos 5 Entradas al Almacén, 81 Salidas de Consumo, 3 Salidas al servicio Devolutivos, 10 Traslados entre funcionarios y 6 Reintegros Devolutivos, con un cumplimiento del indicador del 100%, ubicándose el mismo como sobresaliente. Para el mes descrito hubo una gran disminución de paz y salvos teniendo en cuenta que la Entidad se encuentra en ley de garantías por lo que no puede celebrar contratos de prestación de servicio también hubo un aumento en los movimientos de recursos físicos (bienes de consumo) por el ingreso de todos los operarios en el Jardín Botánico.</t>
  </si>
  <si>
    <t>En el mes de junio de 2026 se recibieron 10 paz y Salvos 6 Entradas al Almacén, 54 Salidas de Consumo, 2 Salidas al servicio Devolutivos, 25 Traslados entre funcionarios y 7 Reintegros Devolutivos para un total de 104 solicitudes recibidas y atendidas, se presentó una disminución de paz y salvos teniendo en cuenta que la Entidad se encontraba en ley de garantías por lo que no puede celebrar contratos de prestación de servicio de igual manera también hubo una disminución en los movimientos de recursos físicos (bienes de consumo) porque hay pocas existencias en el Jardín Botánico, obteniéndose un resultado del indicador del 100% ubicándose como sobresaliente.</t>
  </si>
  <si>
    <t>FIS-02</t>
  </si>
  <si>
    <t>Porcentaje de depuración de bienes inservibles u obsoletos</t>
  </si>
  <si>
    <t>Revisar y depurar los bienes inservibles o sin uso de la entidad para paso a destinación final, confirmado a través de la resolución de aprobación de bajas</t>
  </si>
  <si>
    <t>Anual</t>
  </si>
  <si>
    <t>•Resolución de baja -Relación de bienes para baja</t>
  </si>
  <si>
    <t>([Total bienes inservibles o sin uso para baja o traslado aprobados por resolución]/[Número de bienes inservibles o sin uso para baja o traslado a otra entidad ])*100</t>
  </si>
  <si>
    <t>FIS-04</t>
  </si>
  <si>
    <t>Actividades realizadas por mantenimiento</t>
  </si>
  <si>
    <t>Determinar el porcentaje de actividades realizadas por el equipo de mantenimiento según el plan de mantenimiento</t>
  </si>
  <si>
    <t>•Reporte de seguimiento al Plan de Mantenimiento</t>
  </si>
  <si>
    <t>([Número de actividades de mantenimiento ejecutadas]/[Número de actividades de mantenimientos programadas])*100</t>
  </si>
  <si>
    <t>Teniendo en cuenta las Actividades realizadas por mantenimiento donde se determina el porcentaje de actividades realizadas según el plan de mantenimiento con un resultado de 98.82% ubicándose el indicador como sobresaliente.</t>
  </si>
  <si>
    <t>La Oficina Asesora de Planeación recibe soporte, reporte y el análisis del indicador. El proceso debe realizar el informe conforme a lo establecido por la entidad, la cual tiene una estructura base y una plantilla para desarrollar este tipo de productos. Se observa mejora en la presentación, el orden y la coherencia de las evidencias aportadas para soportar la ejecución del indicador. No obstante, se recomienda al proceso continuar fortaleciendo la relación y consistencia entre la información reportada y los soportes que la respaldan.</t>
  </si>
  <si>
    <t>Para el segundo trimestre, se obtuvo un resultado del indicador de 100% ubicándose como sobresaliente, se ejecutaron las actividades programadas para el periodo descrito.</t>
  </si>
  <si>
    <t>La Oficina Asesora de Planeación verifica soporte, reporte y el análisis del indicador. En el análisis, si bien indica que alcanzó el 100% no indica la relación entre las variables que llevaron a ese resultado, se recomienda consultar el DYP.PR.04 Gestión de Indicadores y DYP.PR.04.I.01 Formulación, Actualización o Inactivación de Indicadores para fortalecer el análisis del indicador.</t>
  </si>
  <si>
    <t>GTH-02</t>
  </si>
  <si>
    <t>Cumplimiento del Plan Institucional de Capacitación (PIC)</t>
  </si>
  <si>
    <t>Medir el cumplimiento de la ejecución de las actividades programadas en el PIC, con base en el diagnóstico de necesidades determinado a través de los Proyectos de Aprendizaje en Equipo</t>
  </si>
  <si>
    <t>Gestión del Talento Humano</t>
  </si>
  <si>
    <t>Planear, organizar, ejecutar y controlar las acciones que promuevan la provisión y desarrollo del talento humano, a través del fortalecimiento de las competencias laborales, los planes de bienestar y seguridad y salud en el trabajo, así como la gestión de situaciones administrativas que se generen en el ingreso, permanencia o retiro del personal de la Entidad.</t>
  </si>
  <si>
    <t>• Informe de gestión seguimiento PIC • Grabación y/o acta y/o listado de asistencia a capacitación • Cronograma del Plan Institucional de Capacitación</t>
  </si>
  <si>
    <t>([Número de capacitaciones realizadas - PIC]/[Número de capacitaciones programadas - PIC])*100</t>
  </si>
  <si>
    <t>Con relación al cumplimiento de la ejecución de las actividades programadas en el PIC, se obtuvo un cumplimiento del 100%, ubicándose el indicador como sobresaliente. https://jbbgovco.sharepoint.com/:f:/s/ARCHIVODIGITALSECRETARIAGENERAL/IgB-ShCMamVDTqgmhSsKPOL6Ac54GS2mD-6FohEOdB_X7Hke=YcA8c5</t>
  </si>
  <si>
    <t>La Oficina Asesora de Planeación verifica soporte, reporte y el análisis del indicador. • Se observa que el cronograma presentado no cuenta con un soporte formal de aprobación. En este sentido, se recomienda que dicho instrumento sea oficializado mediante el acto administrativo o comunicación interna correspondiente (ej. memorando), que respalde su validación y adopción por parte de la instancia competente. • El informe no cuenta con la aprobación del líder del proceso, lo cual afecta su validez y respaldo institucional, así como la confiabilidad de la información suministrada. • El proceso reportó la realización de 7 capacitaciones en el marco del PIC sin embargo, de acuerdo con los soportes suministrados, se evidencian 8 capacitaciones ejecutadas. Esta inconsistencia afecta el dato cuantitativo, el análisis reportado y el resultado del indicador, toda vez que el cumplimiento no corresponde al 100%, sino al 114,29% (8/7). • Carpeta 05. No se encontro Grabación y/o acta y/o listado de asistencia a capacitación que refleje que esta actividad se realizó.</t>
  </si>
  <si>
    <t>Para el segundo trimestre del año, se programaron y ejecutaron 13 capacitaciones en el marco del PIC, obteniéndose un resultado de indicador del 100% como sobresaliente.</t>
  </si>
  <si>
    <t>La Oficina Asesora de Planeación verifica soporte, reporte y el análisis del indicador. Se recomienda que el cronograma sea aprobado por el líder del proceso y que dicho instrumento sea oficializado mediante una comunicación interna que respalde su validación y adopción. El proceso reporta tres componentes. El componente 1 con 10 actividades, de estos no se evidencia un soporte claro de ejecución en: 1. 1. Modelo Integrado de Planeación y Gestión – MIPG no hay soporte de Grabación y/o acta y/o listado de asistencia a capacitación 1. 3. CRP Registrar , Work Flow, anular y reportes MIPG no hay soporte de Grabación y/o acta y/o listado de asistencia a capacitación 1. 4. Modificaciones Presupuestales FMBB no hay soporte de Grabación y/o acta y/o listado de asistencia a capacitación 1. 8. Fortaleciendo el Servicio al Ciudadano si bien se observa registro fotográfico, este no fue complementado con soporte de Grabación y/o acta y/o listado de asistencia a capacitación En el componente 2 y 3 los soportes validan el reporte realizado por el proceso. El informe no cuenta con la aprobación del líder del proceso, lo cual afecta su validez y respaldo institucional, así como la confiabilidad de la información suministrada. La falta de claridad en los soportes afecta el ejercicio de validación y genera inconsistencia en el porcentaje de cumplimiento reportado por el proceso.</t>
  </si>
  <si>
    <t>DOC-01</t>
  </si>
  <si>
    <t>Transferencias Documentales Primarias</t>
  </si>
  <si>
    <t>Medir la entrega oportuna de las transferencias documentales primarias por parte de las dependencias de la entidad, teniendo en cuenta el cronograma elaborado por el proceso de Gestión Documental en conjunto con los Jefes y/o enlaces de cada dependencia, el cual es revisado y aprobado por Secretaría General y socializada la versión final por medio de memorando interno.</t>
  </si>
  <si>
    <t>Gestión Documental</t>
  </si>
  <si>
    <t>Organizar el acumulado documental de propiedad del Jardín Botánico para garantizar la oportuna disposición de cualquier documento en tiempo real, como apoyo administrativo para el cumplimiento de los objetivos misionales y el normal funcionamiento de los procesos de la Entidad.</t>
  </si>
  <si>
    <t>• Cronograma de Transferencias Documentales • Acta de legalización de transferencia documental primaria • Formato Unico de Inventario Documental - FUID</t>
  </si>
  <si>
    <t>([Transferencias documentales primarias legalizadas]/[Transferencias documentales primarias programadas y aprobadas en el cronograma])*100</t>
  </si>
  <si>
    <t>Durante el I trimestre se ejecutaron las dos (2) transferencias documentales programadas, correspondientes a la Secretaría General y la Subdirección Educativa, las cuales fueron debidamente legalizadas. Como soporte, se adjuntan el Formato Único de Inventario Documental (FUID) y las actas de legalización en la carpeta correspondiente, con un cumplimiento del indicador del 100% ubicándose el indicador como sobresaliente.</t>
  </si>
  <si>
    <t>Durante el segundo trimestre se programaron de acuerdo con el cronograma de transferencias documentales primarias, (3) transferencias documentales las cuales fueron ejecutadas en un 100% obteniéndose un resultado de indicador como sobresaliente, estás corresponden al proceso SAC, TEC y STO</t>
  </si>
  <si>
    <t>La Oficina Asesora de Planeación verifica soporte, reporte y el análisis del indicador. Como recomendación, en el análisis ajustar la forma en que se mencionan los procesos, al final los nombra como SAC, TEC y finalmente menciona STO que es la sigla de una oficina, cuando debería ser APL el nombre del proceso. Estandarizar cómo va a mencionar, la sugerencia es que sean las siglas de los procesos.</t>
  </si>
  <si>
    <t>DOC-02</t>
  </si>
  <si>
    <t>Gestión, trámite y cierre de comunicaciones oficiales</t>
  </si>
  <si>
    <t>Generar alertas respecto a la adecuada gestión, trámite y cierre de las comunicaciones oficiales internas y externas</t>
  </si>
  <si>
    <t>•V1. Sistema de gestión de documentos electrónicos - GEA •V.2 Informes Gestión de Comunicaciones oficiales</t>
  </si>
  <si>
    <t>([Número Comunicaciones oficiales cerradas en el software de gestión documental]/[Comunicaciones oficiales de entrada radicadas y asignadas en el software de gestión documental])*100</t>
  </si>
  <si>
    <t>Durante el mes de enero 2026 se recibieron un total de 1.054 comunicaciones oficiales radicadas en el aplicativo GEA. Actualmente, hay 17 radicados aún en trámite y 12 de estos vencidos. A la fecha se han finalizado 116 del mes de diciembre 2025 por cerrar en el reporte anterior. Para un total de 1.153 comunicaciones cerradas, lo que representa un 109,39%. Existe un rezago de 10 comunicaciones pendientes de cierre que corresponde al filtro desde el 1 de julio al 30 de diciembre de 2025, pendientes por gestionar, con un resultado de indicador sobresaliente para el periodo descrito.</t>
  </si>
  <si>
    <t>La Oficina Asesora de Planeación verifica y aprueba soporte, reporte y el análisis del indicador. Se recomienda al proceso analizar las causas que llevaron a que, en este periodo, el resultado superara la meta en un 9,39%.</t>
  </si>
  <si>
    <t>Durante el mes de febrero 2026 se recibieron un total de 1.298 comunicaciones oficiales radicadas en el aplicativo GEA. Actualmente, hay 4 radicados aún en trámite y los 4 están vencidos. A la fecha se han finalizado 16 del mes de diciembre 2025 por cerrar en el reporte anterior. Para un total de 1.310 comunicaciones cerradas, lo que representa un 100.92%, ubicándose el indicador como sobresaliente. . Existe un rezago de 10 comunicaciones pendientes de cierre que corresponde al filtro desde el 1 de julio al 30 de diciembre de 2025, pendientes por gestionar VENCIDAS.</t>
  </si>
  <si>
    <t>La Oficina Asesora de Planeación verifica y aprueba soporte, reporte y el análisis del indicador. El proceso presento una leve sobre ejecución del 0,92%.</t>
  </si>
  <si>
    <t>Durante el mes de marzo 2026 se recibieron un total de 1.455 comunicaciones oficiales radicadas en el aplicativo GEA. Actualmente, hay 246 radicados aún en trámite, sin trámites vencidos. A la fecha se han finalizado 3 del mes de febrero pendientes por cerrar en el reporte anterior. Para un total de 1.212 comunicaciones cerradas, lo que representa un 83,3% como resultado.</t>
  </si>
  <si>
    <t>La Oficina Asesora de Planeación verifica y aprueba soporte, reporte y el análisis del indicador. Se sugiere incluir el rango de gestión en el que se ubicó el indicador, conforme al resultado obtenido. Se recomienda al proceso analizar las causas que llevaron a que, en este periodo, el resultado se ubicara cercano al rango de gestión deficiente.</t>
  </si>
  <si>
    <t>Durante el mes de abril 2026 se recibieron un total de 1.478 comunicaciones oficiales radicadas en el aplicativo GEA. Actualmente, hay 285 radicados aún en trámite. A la fecha se han finalizado 239 del mes de marzo pendientes por cerrar en el reporte anterior. Para un total de 1.432 comunicaciones cerradas, lo que representa un resultado del indicador de 96,89%, ubicándose como sobresaliente.</t>
  </si>
  <si>
    <t>Durante el mes de mayo se recibieron un total de 1.526 comunicaciones oficiales radicadas en GEA, actualmente hay 821 radicados aun en tramite, 705 radicados que ya se gestionaron y finalizaron su tramite. A la fecha se han finalizado 208 radicados del mes de abril pendientes por cerrar en el reporte anterior. Para un total de 913 comunicaciones cerradas, ubicándose el indicador con un 59.83%. Con relación al resultado obtenido del indicador, se identificó lo siguiente: Causa raíz: Durante la etapa inicial de implementación y apropiación del Sistema de Gestión Documental GEA 2.0 se presentaron dificultades en la adaptación de las dependencias a los nuevos procedimientos y funcionalidades del sistema, generando retrasos en la gestión y trámite oportuno de las comunicaciones oficiales radicadas. Acciones correctivas: . Realizar seguimiento mensual a las dependencias respecto al estado de las comunicaciones pendientes por tramite. . Socialización de las responsabilidades de las dependencias frente a la gestión de las comunicaciones oficiales. . Acompañamiento y orientación a los usuarios en el uso del Sistema GEA 2.0. Plan de acción a seguir: . Continuar con el seguimiento periódico a las dependencias hasta normalizar los tiempos de gestión. . Fortalecer las jornadas de capacitación y acompañamiento sobre el uso del sistema. . Implementar mesas de trabajo para atender las dificultades presentadas por los usuarios. . Generar reportes de control y alertas sobre las comunicaciones pendientes de trámite.</t>
  </si>
  <si>
    <t>La Oficina Asesora de Planeación recibe soporte, reporte y el análisis del indicador. Conforme al correo de alertamiento enviado y a la Nota 4: Cuando el resultado de un indicador evidencie un rango de gestión en “Nivel Deficiente” el líder del proceso y/o enlace MIPG-SIG deberá de relacionar las causas y las acciones correctivas, y registrarlas en el Portal MIPG https://mipg.jbb.gov.co en el módulo de medición. La estructura de cómo realizar el registro se explica en el instructivo DYP.PR.04.I.01 Formulación y/o Actualización de Indicadores. Hizo falta el análisis de causas, fecha de inicio y fecha de finalización, respecto a las acciones correctivas propuestas, la OAP hara seguimiento a su cumplimiento.</t>
  </si>
  <si>
    <t>Durante el mes de junio 2026 se recibieron un total de 1.492 comunicaciones oficiales radicadas en el aplicativo GEA. Actualmente, hay 460 radicados aún en trámite 1.032 radicados que ya se gestionaron y finalizaron su trámite presentando estado “ trámite finalizado”. A la fecha se han finalizado 779 del mes de mayo pendientes por cerrar en el reporte anterior. Para un total de 1.811 comunicaciones cerradas, lo que representa un resultado del indicador de 121,38% ubicándose como sobresaliente.</t>
  </si>
  <si>
    <t>JUR-01</t>
  </si>
  <si>
    <t>Procesos Judiciales</t>
  </si>
  <si>
    <t>Establecer el grado de eficacia de la Oficina Jurídica en atención de Procesos Judiciales</t>
  </si>
  <si>
    <t>Jurídico</t>
  </si>
  <si>
    <t>Brindar una adecuada operativización de los trámites establecidos legalmente para adelantar la contratación de los bienes y servicios que requiere la entidad para el cabal cumplimiento de su objeto misional, a través de las diferentes tipologías contractuales previstas en la ley.</t>
  </si>
  <si>
    <t>•Plataforma SIPROJ WEB</t>
  </si>
  <si>
    <t>([Número de Procesos Judiciales atendidos]/[Número de Procesos Judiciales notificados])*100</t>
  </si>
  <si>
    <t>En el periodo reportado se alcanzo un 100% en el valor ejecutado, ubicando el resultado en el 3 rango de medición, igualando el resultado a la meta y al obtenido en el periodo anterior.</t>
  </si>
  <si>
    <t>La Oficina Asesora de Planeación verifica soporte, reporte y el análisis del indicador. Se recomienda indicar la relación entre las variables que llevaron al resultado obtenido. Asimismo, se recomienda mencionar correctamente el nombre del rango obtenido.</t>
  </si>
  <si>
    <t>SDI-02</t>
  </si>
  <si>
    <t>Porcentaje de controles ubicados en cuantitativamente controlados y en mejora continua.</t>
  </si>
  <si>
    <t>Medir el porcentaje de aumento del nivel de madurez real en la implementación de controles de seguridad digital con base en la Matriz de Evaluación, Aplicabilidad y Diagnóstico de Controles minimizando los riesgos asociados.</t>
  </si>
  <si>
    <t>Seguridad de la Información</t>
  </si>
  <si>
    <t>Proteger la disponibilidad, integridad y confidencialidad de los activos de información en el Jardín Botánico de Bogotá José Celestino Mutis, a través de la gestión de riesgos de seguridad y privacidad de la información y la implementación de políticas, procedimientos y controles necesarios y suficientes, de manera que se puedan prevenir y gestionar los incidentes de seguridad de la información y violaciones de privacidad contribuyendo al cumplimiento de la misión institucional y los objetivos estratégicos</t>
  </si>
  <si>
    <t>Genny Paola Ambrosio Villegas / Contratista</t>
  </si>
  <si>
    <t>SDI.PR.02.F.02.Matriz de Evaluación, Aplicabilidad y Diagnóstico de Controles</t>
  </si>
  <si>
    <t>([Cantidad de Controles ubicados en cuantitativamente controlados y mejora continua]/[Cantidad de controles a establecidos para seguridad digital])*100</t>
  </si>
  <si>
    <t>Para el primer periodo de 2026 se alcanza un avance estimado de 99,84 %, muy cercano al cumplimiento total. La entidad mantiene un nivel alto de madurez en la implementación de controles de seguridad digital, aunque debe focalizar esfuerzos en los controles pendientes para cerrar la brecha mínima frente a la meta y asegurar la sostenibilidad del desempeño en los siguientes periodos.</t>
  </si>
  <si>
    <t>La Oficina Asesora de Planeación verifica soporte, reporte y el análisis del indicador. Se sugiere incluir el rango de gestión en el que se ubicó el indicador, conforme al resultado obtenido</t>
  </si>
  <si>
    <t>SAC-01</t>
  </si>
  <si>
    <t>Seguimiento a PQRSD Tramitadas</t>
  </si>
  <si>
    <t>Realizar seguimiento a las respuestas de PQRSD tramitadas dentro de los términos establecidos</t>
  </si>
  <si>
    <t>Servicio al Ciudadano</t>
  </si>
  <si>
    <t>Gestionar la atención y respuesta a los requerimientos ciudadanos presentados a través de los diferentes canales de interacción establecidos.</t>
  </si>
  <si>
    <t>•V.1 Reporte del Sistema Distrital para la Gestión de peticiones Ciudadanas Bogotá te escucha</t>
  </si>
  <si>
    <t>([PQRSD tramitadas en los términos de ley] / [PQRSD programadas a responder en el periodo]) * 100</t>
  </si>
  <si>
    <t>Se realiza el seguimiento a las respuestas de PQRSD tramitadas dentro de los términos establecidos, obteniendose un resultado del indicador de 94.11% de gestión oportuna.</t>
  </si>
  <si>
    <t>La Oficina Asesora de Planeación verifica y aprueba soporte, reporte y el análisis del indicador. Se sugiere incluir el rango de gestión en el que se ubicó el indicador, conforme al resultado obtenido. Se recomienda al proceso analizar las causas que llevaron a que, en este periodo, el resultado se ubicara en un rango de gestión satistactorio.</t>
  </si>
  <si>
    <t>Para el II Trimestre y teniendo en cuenta las PQRSD tramitadas y programadas a responder dentro de los términos establecidos, se obtuvo un resultado de 97.61% ubicándose el indicador como sobresaliente</t>
  </si>
  <si>
    <t>5 de 5</t>
  </si>
  <si>
    <t>Nombre del plan institucional y estratégico</t>
  </si>
  <si>
    <t>Actividad</t>
  </si>
  <si>
    <t>ID_Actividad</t>
  </si>
  <si>
    <t>Ponderación</t>
  </si>
  <si>
    <t>PROGRAMADO</t>
  </si>
  <si>
    <t>TOTAL PROGRAMADO</t>
  </si>
  <si>
    <t>EJECUTADO</t>
  </si>
  <si>
    <t>TOTAL EJECUTADO</t>
  </si>
  <si>
    <t>Descripcion trimestre I</t>
  </si>
  <si>
    <t>Descripcion trimestre II</t>
  </si>
  <si>
    <t>Descripcion trimestre III</t>
  </si>
  <si>
    <t>Descripcion trimestre IV</t>
  </si>
  <si>
    <t>Evidencia trimestre I</t>
  </si>
  <si>
    <t>Evidencia trimestre II</t>
  </si>
  <si>
    <t>Evidencia trimestre III</t>
  </si>
  <si>
    <t>Evidencia trimestre IV</t>
  </si>
  <si>
    <t>Observacion OAP trimestre I</t>
  </si>
  <si>
    <t>Observacion OAP trimestre II</t>
  </si>
  <si>
    <t>Observacion OAP trimestre III</t>
  </si>
  <si>
    <t>Observacion OAP trimestre IV</t>
  </si>
  <si>
    <t>Enero</t>
  </si>
  <si>
    <t>Febrero</t>
  </si>
  <si>
    <t>Marzo</t>
  </si>
  <si>
    <t>Abril</t>
  </si>
  <si>
    <t>Mayo</t>
  </si>
  <si>
    <t>Junio</t>
  </si>
  <si>
    <t>Julio</t>
  </si>
  <si>
    <t>Agosto</t>
  </si>
  <si>
    <t>Septiembre</t>
  </si>
  <si>
    <t>Octubre</t>
  </si>
  <si>
    <t>Noviembre</t>
  </si>
  <si>
    <t>Diciembre</t>
  </si>
  <si>
    <t>Plan Institucional de Archivos de la Entidad - PINAR</t>
  </si>
  <si>
    <t>Ejecutar el 100% de las actividades que conforman el Plan Institucional de Archivos de la Entidad - PINAR</t>
  </si>
  <si>
    <t xml:space="preserve">Junio: Se ejecutan el 100% de las actividades que conforman el Plan Institucional de Archivos de la Entidad - PINAR para el II Trimestre de la vigencia 2026, se programaron y ejecutaron 3 actividades. </t>
  </si>
  <si>
    <t>Junio: https://jbbgovco.sharepoint.com/:f:/s/RepositorioPlaneacin/IgBNypmPiU86QbYiCU-BIMBCAVpUbMVK0TGYRsA4ZYyO1RU?e=ELZvMf</t>
  </si>
  <si>
    <t>APROBADO: Se aprueba la actividad del Plan Institucional de Archivos de la Entidad - PINAR, por tanto que los soportes allegados y el reporte presentado reflejan ejecución del 50% de avance para el segundo trimestre.</t>
  </si>
  <si>
    <t>Plan Estratégico de Talento Humano</t>
  </si>
  <si>
    <t>Ejecutar el 100% de las actividades que conforman el Plan estratégico de Talento Humano</t>
  </si>
  <si>
    <t xml:space="preserve">Marzo: Se registran las actividades que conforman el Plan Estratégico de Talento Humano, se programaron 18 actividades y se ejecutaron 17,5% para un cumplimiento del 24%. </t>
  </si>
  <si>
    <t xml:space="preserve">Junio: Se registran las actividades que conforman el Plan Estratégico de Talento Humano, se programaron 16 actividades y se ejecutaron 16,5% para un cumplimiento del 26%. </t>
  </si>
  <si>
    <t>Marzo: https://jbbgovco.sharepoint.com/:f:/s/RepositorioPlaneacin/IgDMKVrWPsBbSII6tvnL0PXIAeXuM5XDl3t_qC-HphNp9Vw?e=pRJ76i</t>
  </si>
  <si>
    <t>Junio:
https://jbbgovco.sharepoint.com/:f:/s/RepositorioPlaneacin/IgBcqe2sVQzlQog6ZOSqU1bRAVA4a8qVCovlp1m7OH8LAls?e=CcyZaA</t>
  </si>
  <si>
    <r>
      <rPr>
        <b/>
        <sz val="11"/>
        <color theme="1"/>
        <rFont val="Calibri"/>
        <family val="2"/>
        <scheme val="minor"/>
      </rPr>
      <t>APROBADO:</t>
    </r>
    <r>
      <rPr>
        <sz val="11"/>
        <color theme="1"/>
        <rFont val="Calibri"/>
        <family val="2"/>
        <scheme val="minor"/>
      </rPr>
      <t>Se aprueba la actividad del Plan Estratégico de Talento Humano, por tanto que los soportes allegados y el reporte presentado reflejan ejecución del 24% de avance para el primer trimestre, dejando la anotación que la actividad 6 Implementar programas de reconocimiento de la trayectoria laboral y agradecimiento por el servicio prestado, así como brindar apoyo sociolaboral y emocional a los servidores que se desvinculan de la entidad por pensión, reestructuración o finalización del nombramiento en provisionalidad, mediante la ejecución de un Plan de Desvinculación Asistida que facilite la transición y adaptación al cambio, queda cumplida al 50%, toda vez que está pendiente la oficialización de este programa en el software documental MIPG.
RECHAZADO: Una vez revisadas las evidencias se rechaza el avance del cumplimiento del 1er trimestre, toda vez que se encuentran las siguientes novedades: 1. PETH. Act 4: Adjuntar encuesta de la otra persona que se retiró, el excel que aportan no representa evidencia. Informe de retiros 1er Trimestre (en plantilla de informe y debidamente firmado por quién elaboró, revisó y aprobó). Los soportes anteriormente mencionados se deben colocar también en la carpeta de la Acción 5 de GETH. Nota: Cambiar la palabra ACCIÓN por ACTIVIDAD ya que así está definido en el cronograma. Esto con el fin de evitar confusiones. 2. PETH. Act 6: No se evidencia el documento "Programa desvinculación asistida" solo hay un correo. Los documentos deben ser los definitivos no borradores. Adicionalmente de acuerdo al Plan de Acción, hay 3 acciones más que no se evidencia ejecución: • Brindar orientación sociolaboral y acompañamiento emocional a los servidores que se desvinculan, de acuerdo con el plan establecido. • Realizar estrategias de reconocimiento institucional a los servidores que finalizan su vinculación. • Documentar y hacer seguimiento a la ejecución de las actividades del Plan de Desvinculación Asistida. 4. PETH. Act 7 Transferencia del conocimiento: Con los documentos aportados, no se evidencia el cumplimiento de la actividad, toda vez que los formatos aportados no corresponden a los servidores retirados. 5. PLAN DE ACCIÓN POLÍTICA DE INTEGRIDAD: Adjuntar los documentos que se requieren para evidenciar las actividades 12, 13 y14 , no otro cronograma "Plan de Integridad", ya que se vuelve enredado la verificación de la información.  6. ALTERNATIVAS DE MEJORA: En la capacitación de Phishing hace falta la lista de asistencia.</t>
    </r>
  </si>
  <si>
    <t>APROBADO: Se aprueba la actividad del Plan Estratégico de Talento Humano, por tanto que los soportes allegados y el reporte presentado reflejan ejecución del 26% de avance para el segundo trimestre, dejando la anotación que la actividad 6 Implementar programas de reconocimiento de la trayectoria laboral y agradecimiento por el servicio prestado, así como brindar apoyo sociolaboral y emocional a los servidores que se desvinculan de la entidad por pensión, reestructuración o finalización del nombramiento en provisionalidad, mediante la ejecución de un Plan de Desvinculación Asistida que facilite la transición y adaptación al cambio, queda cumplida el 50% faltante, toda vez que se oficializó este programa en el software documental MIPG.</t>
  </si>
  <si>
    <t>Plan Institucional de Capacitacion (PIC)</t>
  </si>
  <si>
    <t>Ejecutar el 100% de las actividades que conforman el Plan Institucional de Capacitacion (PIC)</t>
  </si>
  <si>
    <t xml:space="preserve">Marzo: Se registran las actividades que conforman el Plan Institucional de Capacitación (PIC), se programaron y ejecutaron 31 actividades. </t>
  </si>
  <si>
    <t xml:space="preserve">Junio: Se registran las actividades que conforman el Plan Institucional de Capacitación (PIC), se programaron y ejecutaron 13 actividades. </t>
  </si>
  <si>
    <t>Marzo: https://jbbgovco.sharepoint.com/:f:/s/RepositorioPlaneacin/IgAyAFs3nfyjSa3t3B_0LoBIAXbTT1R4He6SL4n0m7kkrpE?e=6GOBWY</t>
  </si>
  <si>
    <t>Junio: 
https://jbbgovco.sharepoint.com/:f:/s/RepositorioPlaneacin/IgBjo5VesROzQaSvj1aX8PzXAUBgungV3DwWAxgBjE9slz8?e=BxF1jm</t>
  </si>
  <si>
    <t>APROBADO: Se aprueba la actividad del Plan Institucional de Capacitación (PIC), por tanto que los soportes allegados y el reporte presentado reflejan ejecución del 25% de avance para el primer trimestre.</t>
  </si>
  <si>
    <t>APROBADO: Se aprueba la actividad del Plan Institucional de Capacitación (PIC), por tanto que los soportes allegados y el reporte presentado reflejan ejecución del 25% de avance para el segundo trimestre.</t>
  </si>
  <si>
    <t xml:space="preserve">Plan de Incentivos Institucionales </t>
  </si>
  <si>
    <t xml:space="preserve">Ejecutar el 100% de las actividades que conforman el Plan de Incentivos Institucionales </t>
  </si>
  <si>
    <t>Marzo: Se registra el seguimiento de las actividades que conforman el Plan de Incentivos Institucionales programadas  y ejecutadas 25 actividades</t>
  </si>
  <si>
    <t>Junio: Se registra el seguimiento de las actividades que conforman el Plan de Incentivos Institucionales programadas  y ejecutadas 24 actividades</t>
  </si>
  <si>
    <t>Marzo:  https://jbbgovco.sharepoint.com/:f:/s/RepositorioPlaneacin/IgCulhAY7rZbQ6boErrlX6oOAfD2xsyD6Vwwor1jK3yAHGA?e=6pS9Ux</t>
  </si>
  <si>
    <t>Junio:
https://jbbgovco.sharepoint.com/:f:/s/RepositorioPlaneacin/IgA-urevxsjpT6ngbf8SxB9gAaFzkxe9YRnzMnQ15pEjoVw?e=RtUyZe</t>
  </si>
  <si>
    <t xml:space="preserve">APROBADO: Se aprueba la actividad del Plan de Incentivos Institucionales, por tanto que los soportes allegados y el reporte presentado reflejan ejecución del 25% de avance para el primer trimestre.
</t>
  </si>
  <si>
    <t xml:space="preserve">RECHAZADO: Una vez realizado el seguimiento al Plan de Incentivos Institucionales, se evidencia que algunos soportes no evidencian la ejecución de la actividad, por lo cual se requiere verificar y ajustar la información según corresponda.
APROBADO: Se aprueba la actividad del Plan de Incentivos Institucionales, por tanto que los soportes allegados y el reporte presentado reflejan ejecución del 25% de avance para el segundo trimestre.
</t>
  </si>
  <si>
    <t>Plan de Previsión de Recursos Humanos</t>
  </si>
  <si>
    <t>Ejecutar el 100% de las actividades que conforman el Plan de Previsión de Recursos Humanos</t>
  </si>
  <si>
    <t xml:space="preserve">Marzo: Se registra las actividades que conforman el Plan de Previsión de Recursos Humanos para el I Trimestre del 2026. </t>
  </si>
  <si>
    <t>Junio: Se registra las actividades que conforman el Plan de Previsión de Recursos Humanos programadas y ejecutadas 3 actividades</t>
  </si>
  <si>
    <t>Marzo: https://jbbgovco.sharepoint.com/:f:/s/RepositorioPlaneacin/IgAV90wlN7eRRZ-6qTS_ACloAVX4f1Iy12Tz7c6cx9ZNRTE?e=IhGHKE</t>
  </si>
  <si>
    <t>Junio:
https://jbbgovco.sharepoint.com/:f:/s/RepositorioPlaneacin/IgAFZvefqinYRI4i3jdbBqfLAYmtxEh4hChlH_sYMZuG_5Q?e=B3zUPX</t>
  </si>
  <si>
    <t>APROBADO: Se aprueba la actividad del Plan de Previsión de Recurso Humanos, por tanto que los soportes allegados y el reporte presentado reflejan ejecución del 25% de avance para el primer trimestre.</t>
  </si>
  <si>
    <t>APROBADO: Se aprueba la actividad del Plan de Previsión de Recurso Humanos, por tanto que los soportes allegados y el reporte presentado reflejan ejecución del 25% de avance para el segundo trimestre.</t>
  </si>
  <si>
    <t>Plan Anual de Vacantes</t>
  </si>
  <si>
    <t>Ejecutar el 100% de las actividades que conforman el Plan Anual de Vacantes</t>
  </si>
  <si>
    <t xml:space="preserve">Marzo: Se registran las actividades que conforman el Plan Anual de Vacantes, se programaron y ejecutaron 5 actividades para el trimestre. </t>
  </si>
  <si>
    <t xml:space="preserve">Junio: Se registran las actividades que conforman el Plan Anual de Vacantes, se programaron y ejecutaron 6 actividades para el trimestre. </t>
  </si>
  <si>
    <t>Marzo: https://jbbgovco.sharepoint.com/:f:/s/RepositorioPlaneacin/IgBH7prQ1cLiR7NjFl-ejeDZAcal6jIDgazk7tWoGT3ka-I?e=chceUW</t>
  </si>
  <si>
    <t>Junio:
https://jbbgovco.sharepoint.com/:f:/s/RepositorioPlaneacin/IgCchF_oal3PQbZ1tRUNNSZKAZ6SKSHuyzdH-YxsrpoW5Fk?e=E91dDN</t>
  </si>
  <si>
    <t>APROBADO: Se aprueba la actividad del Plan Anual de Vacantes, por tanto que los soportes allegados y el reporte presentado reflejan ejecución del 25% de avance para el primer trimestre.</t>
  </si>
  <si>
    <t>APROBADO: Se aprueba la actividad del Plan Anual de Vacantes, por tanto que los soportes allegados y el reporte presentado reflejan ejecución del 25% de avance para el Segundo trimestre.</t>
  </si>
  <si>
    <t>Plan de Trabajo Anual en Seguridad y Salud en el Trabajo</t>
  </si>
  <si>
    <t>Ejecutar el 100% de las actividades que conforman el Plan de Trabajo Anual en Seguridad y Salud en el Trabajo</t>
  </si>
  <si>
    <t xml:space="preserve">Marzo: Se registran las actividades que conforman el Plan de Trabajo Anual en Seguridad y Salud en el Trabajo para el I trimestre del 2026. </t>
  </si>
  <si>
    <t xml:space="preserve">Junio: Se registran las actividades que conforman el Plan de Trabajo Anual en Seguridad y Salud en el Trabajo, se programaron y ejecutaron 28 actividades para el trimestre. </t>
  </si>
  <si>
    <t>Marzo: https://jbbgovco.sharepoint.com/:f:/s/RepositorioPlaneacin/IgC8janlqzJOT6mxi3JBSrOGAUH8LQszeB9S6B-XhjzDE9s?e=6V1Rwo</t>
  </si>
  <si>
    <t>Junio: 
https://jbbgovco.sharepoint.com/:f:/s/RepositorioPlaneacin/IgDAOMAh7xRQTpTFFamKgtf0AXq__fWjAXzdN9Kfupg-d-4?e=FkA8pP</t>
  </si>
  <si>
    <t>APROBADO: Se aprueba la actividad del Plan de Trabajo Anual en Seguridad y Salud en el Trabajo, por tanto que los soportes allegados y el reporte presentado reflejan ejecución del 25% de avance para el primer trimestre.</t>
  </si>
  <si>
    <t>RECHAZADO: Una vez realizado el seguimiento al Plan de Trabajo Anual en Seguridad y Salud en el Trabajo, se evidencia que algunos soportes no evidencian la ejecución de la actividad, por lo cual se requiere verificar y ajustar la información según corresponda.
APROBADO: Se aprueba la actividad del Plan de Trabajo Anual en Seguridad y Salud en el Trabajo, por tanto que los soportes allegados y el reporte presentado reflejan ejecución del 25% de avance para el segundo trimestre.</t>
  </si>
  <si>
    <t>Plan Estratégico de Tecnologías de la Información y las Comunicaciones – PETI</t>
  </si>
  <si>
    <t>Ejecutar el 100% de las actividades que conforman el Plan Estratégico de Tecnologías de la Información  PETI</t>
  </si>
  <si>
    <t xml:space="preserve">Marzo: IT001 - Evaluación , diagnóstico y desarrollo de la integración de sistemas administrativos y financieros , asegurando la trazabilidad, transparencia y seguridad de la información: Se finaliza desarrolló de versión estable de aplicativo "Gestor Financiero" el proveedor hace entrega del aplicativo a la Entidad, para dar inicio a las pruebas funcionales y técnicas del mismo. De igual forma se hace entrega de la documentación funcional y técnica de la aplicación. Dentro de esta documentación se encuentran: Manuales Funcionales - Manuales Técnicos - Código Fuente de Aplicación. 
IT003 - . Fortalecimiento de la Política de Gobierno Digital en el Jardín Botánico José Celestino Mutis: Durante el periodo se desarrollaron actividades relacionadas con la implementación de la Política de Gobierno Digital tales como: Diligenciamiento FURAG - Actualización y Publicación de Datos Abiertos - Seguimiento al proceso TEC.
IT004 - Desarrollo, optimización y gestión de los aplicativos en el marco de la política de gestión documental: Desarrollos de los servicios web para radicar un requerimiento GEA en BTE - Implementación firma digital para la radicación de documentos principales - Se incluyen campos dinámicos en el formulario de radicación de GEA a BTE - Ajuste radicación de dirección y email en radicación BTE - Generación de firma digital y electrónica para documentos radicados - Ajustes interfaz gráfica visualización de anexos - Implementación control de carga búsqueda de terceros en la radicación de documentos de entrada - Se socializaron los manuales y videotutoriales del sistema GEA 2 - Se parametrizo y valido los siguientes insumos para la configuración: -Usuarios -Dependencias -TRD. 
Se configuraron los menús de radicación y bandejas del sistema - Se realizaron ajustes visuales en el menú detalle de un radicado - Se realizaron los ajustes de filtros, paginación y estilos en bandejas principales - Se depuraron columnas innecesarias en el cuerpo de las bandejas - Se controlo la visualización del numero de documento en la radicación de memorandos - En los formularios de radicación se oculta la clasificación documental previa - Se restringe el condicional del segundo apellido para memorandos - Se habilita acción de radicar en plantilla docx - Se agrega funcionalidad para que una vez se radique el memorando este se reasigne automáticamente - Se habilita funcionalidad de borradores - Se replica reasignación automática de memorandos en radicación en pdf en línea - Se realizo el control de acciones en anexos, funcionalidades de modificación, borrado y envío - En radicación de email imprimir el cuerpo del correo en pdf a ponerlo como imagen principal - Se realizaron ajustes sticker web - Se incorpora código QR al pdf de radicación de email - Se realizaron ajustes radicación email - Se realizaron ajustes en radicación email y notificación de recepción - Se realizaron el desarrollo para aplicar el cambio de la interfaz gráfica de la ventanilla virtual. 
En el ambiente desarrollo aprovisionado se realizó el despliegue del código fuente ajustado para validación y pruebas de concepto. El despliegue se puede verificar en el link http://gea2.jbb.gov.co - Se parametrizo y valido los siguientes insumos para la configuración: 
Configuración dependencia 210 Oficina de control disciplinario interno - Se configuraron los usuarios para usar la interoperabilidad con BTE 
 Se brindo el apoyo técnico a la interoperabilidad con BTE en la versión actual del sistema de gestión documental GEA. 
IT005 - Implementación de la nueva página web del Jardín Botánico José Celestino Mutis: En términos generales, durante enero, febrero y marzo de 2026 se consolidaron avances técnicos, funcionales y documentales significativos para la iniciativa IT005 – Sitio Web, reflejados en la estructuración por ambientes, la maquetación y ajuste de las principales secciones del portal, la definición de lineamientos de accesibilidad y experiencia de usuario, la consolidación documental, el avance en control de cambios y repositorios, y la identificación de requerimientos técnicos asociados a plugins e infraestructura para la salida institucional del nuevo sitio web. 
IT008 - Administración, renovación y soporte Plataforma Tecnológica del Jardín Botánico José Celestino Mutis: Durante el periodo se realizó la correspondiente gestión de la infraestructura de TI de la Entidad, con el monitorero a su disponibilidad y la atención a los requerimientos generados en la entidad con relación al soporte de software y hardware. 
IT010 -  Renovación Servicios Nube Pública Azure: Durante el periodo se adelanto la documentación precontractual fue revisada por el área jurídica y se publico evento RFI No  208918.
Se adelanto la documentación precontractual fue revisada por el área jurídica y se publicó evento RFI No 208918, seguidamente se publicó RFI # 25830 se realizó evaluación de las propuestas, se generó orden de compra No 162610 adjudicada al proveedor Controles empresariales.
</t>
  </si>
  <si>
    <t xml:space="preserve">Junio: IT002 - Se validaron las fuentes de información correspondientes al proyecto de Coberturas Vegetales de la Subdirección Técnica, verificando su estructura, consistencia y disponibilidad para su integración en los tableros de control. De igual forma, se continúa con el proceso de mapeo de información de la Subdirección Técnica, específicamente para los proyectos de proyectos especiales como Bosques Urbanos, Zuma y Censo de Arbolado, con el fin de garantizar la trazabilidad y disponibilidad de la información para su posterior integración y análisis. Se completó el proceso de extracción, transformación y carga (ETL) para el Tablero de la Subdirección Técnica, incluyendo los componentes de Agricultura Urbana y Coberturas Vegetales, garantizando la integración, limpieza, homologación y validación de la información proveniente de las diferentes fuentes. Así mismo, se aseguró la consistencia, trazabilidad y adecuada estructuración de los datos para su análisis y visualización en los tableros de control, conforme a los requerimientos definidos por las áreas usuarias. 
Se avanzó en el diseño, desarrollo e implementación del Tablero de la Subdirección Técnica, incorporando los componentes de Agricultura Urbana y Coberturas Vegetales, incluyendo visualizaciones, indicadores, segmentaciones y filtros que permiten el análisis de la información por proyecto, vigencia y líneas estratégicas.
Adicionalmente, se consolidó la estructura funcional del tablero, garantizando una adecuada navegación y visualización de los indicadores de seguimiento y desempeño institucional definidos por las áreas usuarias. Así mismo, la información histórica asociada a los componentes integrados se encuentra actualmente en proceso de validación por parte del área responsable, con el fin de asegurar su consistencia y confiabilidad para su incorporación definitiva en el tablero. Se dio inicio al diseño y estructuración del modelo de datos asociado al componente del informe PIGA, avanzando en la revisión y preparación de las fuentes de información para los procesos de extracción, transformación y carga (ETL), incluyendo actividades de organización y validación inicial de datos. Adicionalmente, se inició el proceso de estructuración y análisis de las fuentes correspondientes al proyecto ZUMA, adelantando actividades preliminares de integración, homologación y validación de calidad de la información, conforme a los requerimientos definidos por las áreas usuarias.
IT003 - Durante el periodo se realizaron las actividades relacionadas con la implementación de la Política de Gobierno Digital en la Entidad, entre ellas: publicación de datos abiertos, modelo de madurez MRAE, Diligenciamiento FURAG, Diagnostico de Capacidades, Gestión de Oportunidades.
IT004 - Se realizó el hito técnico más relevante con la migración de la conexión de correo del protocolo IMAP a Microsoft Graph utilizando OAuth2 (commits ab3b2710 y 59b06aee), garantizando una autenticación moderna. Se completó la transición de la configuración LDAP hacia la nueva infraestructura de servidores (f4d723e4). Se consolidó la configuración integral: menús por rol asignado (676d806e), cálculo automático de fechas de vencimiento (d1fb6681), asignación de medios de envío (16490fc2) y configuración del usuario receptor para radicaciones con múltiples anexos (b71640dd). Implementación de la previsualización de documentos en la bandeja de revisiones y en el módulo de respuesta rápida (d7a4ab80, f5256c09). En el ambiente desarrollo aprovisionado se realizó el despliegue del código fuente ajustado para validación y pruebas de concepto. El despliegue se puede verificar en el link http://gea2.jbb.gov.co. Se configuro el certificado SSL para las aplicaciones GEA 1 y GEA2. Se remitió el acceso al micrositio creado, para la visualización de video guías y tutoriales. Se apoyo en la revisión y caracterización del catálogo de servicios de sistemas de información. Se realizaron las actualizaciones en el modelo de datos.
IT005 - Durante el periodo se finalizó el desarrollo de la nueva versión del Sitio Web Institucional, junto con la elaboración de la  documentación técnica.  
IT008 - Durante el periodo se realizó la correspondiente gestión de la infraestructura de TI de la Entidad, con el monitoreo a su disponibilidad y la atención a los requerimientos generados en la entidad con relación al soporte de software y hardware. </t>
  </si>
  <si>
    <t>Marzo: https://jbbgovco.sharepoint.com/:f:/s/RepositorioPlaneacin/IgDAfSLTQR6-QZkhtkvONErhAXzz8Tm5XtrXNVLBombd-rg?e=W4J8bV</t>
  </si>
  <si>
    <t>Junio:
https://jbbgovco.sharepoint.com/:f:/s/RepositorioPlaneacin/IgAtU2Z15ddtSJNgRTYtg_NkAQlnbHJOU837W-yrR5lkr7E?e=DBoQDs</t>
  </si>
  <si>
    <t>APROBADO:Se aprueba la actividad del Plan Estratégico de Tecnologías de la Información y las Comunicaciones – PETI, por tanto que los soportes allegados y el reporte presentado reflejan ejecución del 20% de avance para el primer trimestre.</t>
  </si>
  <si>
    <t>APROBADO: Se aprueba la actividad del Plan Estratégico de Tecnologías de la Información y las Comunicaciones – PETI, por tanto que los soportes allegados y el reporte presentado reflejan ejecución del 30% de avance para el segundo trimestre.</t>
  </si>
  <si>
    <t>Plan de Austeridad del Gasto</t>
  </si>
  <si>
    <t>Realizar seguimiento al Plan de Austeridad del Gasto</t>
  </si>
  <si>
    <t xml:space="preserve">Marzo: Se registra el informe de austeridad de la entidad remitido a SDA </t>
  </si>
  <si>
    <t>Marzo: https://jbbgovco.sharepoint.com/:f:/s/RepositorioPlaneacin/IgDTvQW2FvNfTaqHKIChCCk-AYWNkvayMGe9xjVJsKIae2M?e=zlmEVF</t>
  </si>
  <si>
    <t>APROBADO: Se aprueba la actividad del Plan de Austeridad del Gasto, por tanto que los soportes allegados y el reporte presentado reflejan ejecución del 50% de avance para el primer trimestre.</t>
  </si>
  <si>
    <t xml:space="preserve">Plan de Acción Servicio a la Ciudadanía </t>
  </si>
  <si>
    <t>Ejecutar el 100% de las actividades que conforman en Plan de atención al ciudadano</t>
  </si>
  <si>
    <t xml:space="preserve">Marzo: Se registran las actividades que conforman en Plan de atención al ciudadano para el I Trimestre. </t>
  </si>
  <si>
    <t xml:space="preserve">Junio: Se registran las actividades que conforman en Plan de atención al ciudadano para el II Trimestre,  se programaron y ejecutaron 13 actividades para el trimestre. </t>
  </si>
  <si>
    <t xml:space="preserve"> 
Marzo: https://jbbgovco.sharepoint.com/:f:/s/RepositorioPlaneacin/IgAch4e6BTKAT6x9uts2eMkkARK6QbIk5MbgZl7LKnu4KGQ?e=acIjJF</t>
  </si>
  <si>
    <t>Junio: 
https://jbbgovco.sharepoint.com/:f:/s/RepositorioPlaneacin/IgAhP3xKNsJyTptFHf-UKBzRAYII1HVV9hlKuXUiacqR7z8?e=BOfblz</t>
  </si>
  <si>
    <t>APROBADO: Se aprueba la actividad del Plan de Acción Servicio a la Ciudadanía, por tanto que los soportes allegados y el reporte presentado reflejan ejecución del 15% de avance para el primer trimestre.</t>
  </si>
  <si>
    <t>RECHAZADO: Una vez realizado el seguimiento al Plan de Acción Servicio a la Ciudadanía, se evidencia que algunos soportes no evidencian la ejecución de la actividad, por lo cual se requiere verificar y ajustar la información según corresponda.
APROBADO: Se aprueba la actividad del Plan de Acción Servicio a la Ciudadanía, por tanto que los soportes allegados y el reporte presentado reflejan ejecución del 20% de avance para el segundo trimestre.</t>
  </si>
  <si>
    <t>Plan de Seguridad y Privacidad de la Información</t>
  </si>
  <si>
    <t>Ejecutar el 100% de las actividades que conforman el Plan de Seguridad y Privacidad de la Información</t>
  </si>
  <si>
    <t>Junio: La evaluación del Plan de Seguridad y Privacidad de la Información 2026 evidencia un avance general del 51 % en la ejecución de las actividades programadas. Este resultado obedece a que durante el primer semestre se priorizó la implementación de los componentes estratégicos del SGSI y del MSPI, logrando el cumplimiento total de las actividades de diagnóstico, tales como la actualización del autodiagnóstico, el análisis de contexto y la identificación de partes interesadas. Asimismo, se registran avances importantes en las actividades de planificación y operación relacionadas con la gestión de riesgos, controles, activos de información, sensibilización y fortalecimiento de capacidades. En contraste, las actividades asociadas a la evaluación del desempeño, auditorías, seguimiento de controles, gestión de incidentes e informes finales presentan un menor nivel de ejecución debido a que, por su naturaleza, corresponden a actividades de seguimiento y cierre programadas para el segundo semestre y el final de la vigencia, razón por la cual su porcentaje de avance aún es bajo sin que ello represente un incumplimiento del plan.</t>
  </si>
  <si>
    <t>Junio: https://jbbgovco.sharepoint.com/sites/RepositorioPlaneacin/Documentos%20compartidos/Forms/AllItems.aspx?id=%2Fsites%2FRepositorioPlaneacin%2FDocumentos%20compartidos%2FMIPG%2FPlanes%20institucionales%2FPlan%20de%20Acción%20Institucional%2F2026%2F1%2E%20Oficina%20Asesora%20de%20Planeacion%2FPlan%20de%20Seguridad%20y%20Privacidad%20de%20la%20Información&amp;viewid=476a1472%2D7822%2D4ee2%2Db17c%2D2bb8ff2d8c5a&amp;p=true&amp;ga=1</t>
  </si>
  <si>
    <t>APROBADO: Se realiza la verificación de los soportes correspondientes al seguimiento del Plan de Seguridad de la Información para el primer semestre de la vigencia 2026, evidenciándose un avance del 51 % en su ejecución. Para el primer semestre de la vigencia se programaron 15 actividades, de las cuales 7 alcanzaron un cumplimiento del 100 %, 4 presentan cumplimiento parcial y 4 no evidenciaron ejecución ni avance. Estas últimas corresponden a las siguientes actividades: Actualizar el Análisis de Impacto del Negocio (BIA). Definir el Plan de Pruebas de Infraestructura Tecnológica. Actualizar la identificación de riesgos de seguridad y continuidad. Elaborar el Plan de Implementación de Controles. Adicionalmente, se evidenció avance en 3 actividades cuya ejecución se encuentra programada para el segundo semestre de la vigencia.</t>
  </si>
  <si>
    <t>Plan de Tratamiento de Riesgos de Seguridad y Privacidad de la Información</t>
  </si>
  <si>
    <t>Ejecutar el 100% de las actividades que conforman el Plan de Tratamiento de Riesgos de Seguridad y Privacidad de la Información</t>
  </si>
  <si>
    <t>Junio: La evaluación del Plan de Tratamiento de Riesgos de Seguridad de la Información 2026 evidencia un avance general del 53,00 % en la ejecución de las actividades programadas. Este resultado refleja que durante el primer semestre se priorizaron las actividades de planeación, identificación, análisis y diseño del tratamiento de riesgos, logrando la actualización de la metodología de gestión de riesgos, el inventario y clasificación de activos de información, la valoración de riesgos, la definición de estrategias de tratamiento y el mapeo de controles conforme a los lineamientos del MSPI y el Anexo A de la norma ISO/IEC 27001:2022. Asimismo, se consolidó la documentación requerida para la implementación y seguimiento de los controles. Las actividades relacionadas con la implementación total de los controles, las campañas de sensibilización, la evaluación de su eficacia y el informe de cierre presentan un menor porcentaje de ejecución, debido a que corresponden a acciones cuya programación se desarrolla principalmente durante el segundo semestre y al cierre de la vigencia. En consecuencia, el nivel de avance obtenido es coherente con el cronograma establecido y demuestra una ejecución adecuada del plan, orientada al fortalecimiento progresivo de la gestión de riesgos de seguridad de la información en la entidad.</t>
  </si>
  <si>
    <t>Junio: https://jbbgovco.sharepoint.com/sites/RepositorioPlaneacin/Documentos%20compartidos/Forms/AllItems.aspx?id=%2Fsites%2FRepositorioPlaneacin%2FDocumentos%20compartidos%2FMIPG%2FPlanes%20institucionales%2FPlan%20de%20Acción%20Institucional%2F2026%2F1%2E%20Oficina%20Asesora%20de%20Planeacion%2FPlan%20de%20Tratamiento%20de%20Riesgos%20de%20Seguridad%20y%20Privacidad%20de%20la%20Información&amp;viewid=476a1472%2D7822%2D4ee2%2Db17c%2D2bb8ff2d8c5a&amp;p=true&amp;ga=1</t>
  </si>
  <si>
    <t>APROBADO: Se realiza la verificación de los soportes correspondientes al seguimiento del Plan de Tratamiento de Riesgos de Seguridad y Privacidad de la Información para el primer semestre de la vigencia 2026, evidenciándose un avance general del 53 % en su ejecución. Para el primer semestre de la vigencia se programaron 6 actividades; sin embargo, ninguna alcanzó un cumplimiento del 100 % durante el período evaluado. De estas, 4 registraron avances parciales en su ejecución, mientras que 2 no evidenciaron ejecución. Las actividades sin avance corresponden a: *Realizar la identificación de riesgos: amenazas, vulnerabilidades y escenarios por activo/proceso, incluyendo los riesgos asociados a la privacidad de los datos personales. *Evaluar la probabilidad y el impacto de cada riesgo identificado, así como calcular el nivel de riesgo residual. Adicionalmente, se evidenció avance en 4 actividades cuya ejecución se encontraba programada para el segundo semestre de la vigencia, lo que contribuyó al incremento del porcentaje de ejecución del plan</t>
  </si>
  <si>
    <t>Plan Anual de Adquisiciones</t>
  </si>
  <si>
    <t>Realizar seguimiento al Plan Anual de Adquisiciones de la vigencia</t>
  </si>
  <si>
    <t>Marzo: Durante el I trimestre de 2026 el PAA se modificó en 4 oportunidades de forma coordinada con las Gerencias de Proyecto y líderes a cargo. El seguimiento se realiza a partir de la Versión No. 5 del PAA.</t>
  </si>
  <si>
    <t>Junio: Se incorporan los 4 planes de adquisiciones que fueron formulados durante el trimestre así como las presentaciones de seguimiento.</t>
  </si>
  <si>
    <t>Marzo: https://jbbgovco.sharepoint.com/:f:/s/RepositorioPlaneacin/IgDWnreXx_3hT4YdutOsAZBAAbH_sFZzf4YJ9EptJuzxW1o?e=twyFPY</t>
  </si>
  <si>
    <t>Junio: https://jbbgovco.sharepoint.com/:f:/s/RepositorioPlaneacin/IgDWnreXx_3hT4YdutOsAZBAAbH_sFZzf4YJ9EptJuzxW1o?e=twyFPY</t>
  </si>
  <si>
    <t>APROBADO: Se realiza la verificación de los soportes correspondientes al seguimiento del Plan Anual de Adquisiciones para el primer trimestre de la vigencia 2026, evidenciándose un avance del 25% en su ejecución, en concordancia con la programación establecida.</t>
  </si>
  <si>
    <t>APROBADO: Se realiza la verificación de los soportes correspondientes al seguimiento del Plan Anual de Adquisiciones para el segundo trimestre de la vigencia 2026, evidenciándose un avance del 25% en su ejecución, en concordancia con la programación establecida.</t>
  </si>
  <si>
    <t>Plan de Participacion Ciudadana</t>
  </si>
  <si>
    <t>Ejecutar el 100% de las actividades que conforman el Plan de Participacion Ciudadana</t>
  </si>
  <si>
    <t>Junio: Durante el primer semestre se ejecuto el 50% del Plan de Participación Ciudadana, conforme a la programación de cada actividad se reporta el cumplimiento de los productos asociados, por cada una de las dependencias responsables. De manera mensual se realizo el monitoreo, el seguimiento y el reporte de este. Se registra la matriz de seguimiento mensual y se entrega cada uno de los soportes de los productos desarrollados del Plan de Participación Ciudadana.</t>
  </si>
  <si>
    <t>Junio: https://jbbgovco.sharepoint.com/sites/RepositorioPlaneacin/Documentos%20compartidos/Forms/AllItems.aspx?id=%2Fsites%2FRepositorioPlaneacin%2FDocumentos%20compartidos%2FMIPG%2FPlanes%20institucionales%2FPlan%20Institucional%20de%20Participaci%C3%B3n%20Ciudadana&amp;viewid=476a1472%2D7822%2D4ee2%2Db17c%2D2bb8ff2d8c5a&amp;p=true&amp;ct=1784233383806&amp;or=OWA%2DNT%2DMail&amp;cid=5bb188ea%2D6719%2D60eb%2Dc373%2D9f48e477ddde&amp;ga=1</t>
  </si>
  <si>
    <t>APROBADO:Se realizó la verificación de los soportes correspondientes al seguimiento del Plan Institucional de Participación Ciudadana (PIPC) para el primer semestre de la vigencia 2026, evidenciando un avance del 50 % en su ejecución, de conformidad con la programación establecida para el periodo evaluado</t>
  </si>
  <si>
    <t>Plan Institucional de Gestion Ambiental</t>
  </si>
  <si>
    <t>Ejecutar el 100% de las actividades que conforman el Plan Institucional de Gestion Ambiental</t>
  </si>
  <si>
    <t>Marzo: Durante el primer trimestre, se presentó avances en la implementación del Plan de Acción Anual del Sistema de Gestión Ambiental mediante el seguimiento y monitoreo de los consumos de agua y energía, incluyendo inspecciones periódicas a las redes sin evidenciarse anomalías relevantes en el componente energético y con reporte de hallazgos en el sistema hídrico; la consolidación y socialización de resultados de la vigencia 2025 ante el Comité Institucional de Gestión y Desempeño; la ejecución de seguimientos mensuales a la generación de residuos (ordinarios, peligrosos, especiales y orgánicos), el reporte de residuos peligrosos ante el IDEAM y de información sectorial ante la Secretaría Distrital de Ambiente y la UAESP; la implementación de acciones de consumo sostenible mediante la incorporación de criterios ambientales en procesos contractuales; el impulso a la movilidad sostenible con actividades como el bicirrecorrido institucional en el Día sin carro y sin moto y la medición de la huella de carbono; así como el desarrollo de jornadas de capacitación en uso eficiente de recursos y gestión de residuos, la formulación del plan de capacitación 2026 y el cumplimiento de los reportes normativos del PIGA y PACA a través de la plataforma STORM y ante los entes de control.</t>
  </si>
  <si>
    <t>Junio: Durante el segundo trimestre de 2026 (abril, mayo y junio), de las 76 acciones programadas se ejecutaron 74,5, alcanzando un avance del 35,2 %, frente al 38,7 % proyectado para el periodo. La diferencia se debe principalmente a que tres actividades relacionadas con la actualización documental se encuentran en proceso de formalización. Con este resultado, el Plan de Acción alcanzó un avance acumulado del 56,8 % durante la vigencia 2026.</t>
  </si>
  <si>
    <t>Marzo: https://jbbgovco.sharepoint.com/:x:/s/pigajbb/IQDZVIT61icJTaY5NJoBq27AAb-5uQkQKBqKjJKnAlnM4QE?e=4Op9Bi</t>
  </si>
  <si>
    <t>Junio: https://jbbgovco.sharepoint.com/:x:/s/pigajbb/IQB98qau1dm6RZYzMKBE-BngAf5Hux38cD-5EyPvv0JY3wY?e=deIe3N</t>
  </si>
  <si>
    <t>APROBADO: Se realiza la verificación de los soportes correspondientes al seguimiento de las actividades que conforman el Plan Institucional de Gestión Ambiental para el primer trimestre de la vigencia 2026, evidenciándose un cumplimiento del 21,6% en su ejecución, en concordancia con la programación establecida.
RECHAZADO: Una vez realizado el seguimiento al Plan de Acción Institucional PIGA, se evidencia que algunos enlaces relacionados en la matriz no se encuentran habilitados. Por tal motivo, se solicita realizar la revisión correspondiente. Asimismo, algunos soportes no evidencian la ejecución de la actividad, por lo cual se requiere verificar y ajustar la información según corresponda</t>
  </si>
  <si>
    <t xml:space="preserve">
APROBADO:  Se realiza la verificación de los soportes correspondientes al seguimiento del Plan Institucional de Gestión Ambiental (PIGA) para el segundo trimestre de la vigencia 2026, evidenciándose un avance del 35,2 %, frente a un 38,7 % programado para el período evaluado. El porcentaje programado no se alcanzó debido a que algunas actividades previstas para el trimestre registraron avances parciales y no lograron su ejecución total. Entre estas se encuentran: Realizar una (1) actualización y socialización anual del Plan de Gestión Integral de Residuos (PGIR) de la entidad. Elaborar y socializar la Guía de Compras Verdes del Jardín Botánico José Celestino Mutis. Actualizar y socializar la Guía de Manejo Ambiental de Obras en la entidad. Se recomienda continuar con el seguimiento a estas actividades y adelantar las acciones necesarias para su culminación en los próximos períodos, con el fin de garantizar el cumplimiento de la programación establecida y las metas definidas en el Plan Institucional de Gestión Ambiental para la vigencia 2026.
RECHAZADO:Se rechaza el seguimiento del Plan Institucional de Gestión Ambiental, toda vez que se requiere revisar y ajustar las evidencias correspondientes a las siguientes actividades: * Elaborar y presentar una propuesta de proyecto para el uso efciente del agua en la entidad *Presentar las alternativas desarrolladas como un proyecto de eficiencia energética ante instancias de cooperación internacional o nacional *Realizar una (1) actualizaciones y socializaciones anuales del Plan de Gestión Integral de Residuos (PGIR) de la entidad. *Elaborar y socializar la Guía de Compras Verdes del Jardín Botánico José Celestino Mutis *Formular estrategia de adopción de tecnologías limpias: diagnóstico alternativas para el cambio del parque automotor de la entidad. *Actualizar y socializar la guia de manejo ambiental de obras en la entidad *Elaborar un (1) informe semestral de consumo de agua y energía para la Oficina de Control Interno, como insumo para la consolidación del informe de austeridad del gasto. *Reportar trimestralmente los indicadores de gestión ambiental a MIPG.</t>
  </si>
  <si>
    <t>Planeación Estrategica MIPG</t>
  </si>
  <si>
    <t>Ejecutar el 100% de las actividades que conforman la planeación estrategica</t>
  </si>
  <si>
    <t xml:space="preserve">Marzo: Se ejecutaron las 14 actividades programadas para el Primer Trimestre de la vigencia 2026.
</t>
  </si>
  <si>
    <t>Junio: Se ejecutaron las 11 actividades programadas para el Segundo Trimestre de la vigencia 2026, ejecutando el 100%.</t>
  </si>
  <si>
    <t>Marzo: Se adjunta link de enlace de la matriz Meta 1 Planeación Estratégica 
https://jbbgovco.sharepoint.com/:x:/s/RepositorioPlaneacin/IQB7fYOfYa79RpIuE-4XmEgTAceROc1hcbFhf7Hv4Ajqjt4?e=IHgY8A 
Evidencias: https://jbbgovco.sharepoint.com/:f:/s/RepositorioPlaneacin/IgDiV535tQGnQpLq1Aw7jLlpAQ3H09lmKTkGXrrUB_DKf-c?e=Hzd8ke</t>
  </si>
  <si>
    <t>Se adjunta link de enlace de la matriz Meta 1 Planeación Estratégica : https://jbbgovco.sharepoint.com/:f:/s/RepositorioPlaneacin/IgBTZX5DKIqcQJAmJsafPb0yASlFZ6YuNarHqGcWuR84_iA?e=r38sUo</t>
  </si>
  <si>
    <t>APROBADO: Se realiza la verificación de los soportes correspondientes al seguimiento de las actividades que conforman la planeación estratégica para el primer trimestre de la vigencia 2026, evidenciándose un avance del 41,7% en su ejecución, en concordancia con la programación establecida.</t>
  </si>
  <si>
    <t>APROBADO: Se realiza la verificación de los soportes correspondientes al seguimiento de las actividades que conforman la planeación estratégica para el segundo trimestre de la vigencia 2026, evidenciándose un avance del 18% en su ejecución, en concordancia con la programación establecida.</t>
  </si>
  <si>
    <t>Plan de sostenibilidad MIPG</t>
  </si>
  <si>
    <t>Ejecutar el 100% de las actividades que conforman el Plan de sostenibildad MIPG</t>
  </si>
  <si>
    <t xml:space="preserve"> Marzo: Se ejecutaron las 13 actividades programadas para el Primer Trimestre de la vigencia 2026.</t>
  </si>
  <si>
    <t xml:space="preserve">Junio: Se ejecutaron 24,6 actividades de las 25 programadas para el Segundo Trimestre de la vigencia 2026, debido a que en las actividades 36 y 37 los documentos quedaron pendientes por actualización y socialización.  </t>
  </si>
  <si>
    <t>Marzo: Se adjunta link de enlace de la matriz Meta 2 Plan de Sostenibilidad 
https://jbbgovco.sharepoint.com/:x:/s/RepositorioPlaneacin/IQA1SL1N8ry0QKUJOcSTtzJxAaqGOBf5--VaXy7l8DbmHAk?e=kGQRsH
Evidencias: https://jbbgovco.sharepoint.com/:f:/s/RepositorioPlaneacin/IgDQdN7cc-9BS5aMIM_kIWT_AR7Syd4f3OVz88C7KnlDf3Y?e=VhjBIt</t>
  </si>
  <si>
    <t>Junio: Se adjunta link de enlace de la matriz Meta 2 Plan de Sostenibilidad https://jbbgovco.sharepoint.com/sites/RepositorioPlaneacin/Documentos%20compartidos/Forms/AllItems.aspx?id=%2Fsites%2FRepositorioPlaneacin%2FDocumentos%20compartidos%2FMIPG%2FPlanes%20institucionales%2FPlan%20de%20Acci%C3%B3n%20Institucional%2F2026%2F1%2E%20Oficina%20Asesora%20de%20Planeacion%2FPlan%20de%20Sostenibilidad%20Meta%202%2F2do%20Trimestre&amp;viewid=476a1472%2D7822%2D4ee2%2Db17c%2D2bb8ff2d8c5a</t>
  </si>
  <si>
    <t>APROBADO: Se realiza la verificación de los soportes correspondientes al seguimiento de las actividades que conforman el Plan de Sostenibilidad MIPG para el primer trimestre de la vigencia 2026, evidenciándose un avance del 18,35% en su ejecución, en concordancia con la programación establecida.</t>
  </si>
  <si>
    <t>APROBADO: Se realiza la verificación de los soportes correspondientes al seguimiento de las actividades que conforman el Plan de Sostenibilidad MIPG para el primer trimestre de la vigencia 2026, evidenciándose un avance del 18,35% en su ejecución, en concordancia con la programación establecida</t>
  </si>
  <si>
    <t>Plan Anual de Auditoria</t>
  </si>
  <si>
    <t>Ejecutar el 100% de las actividades que conforman el Plan Anual de Auditoria</t>
  </si>
  <si>
    <t>Marzo: Para el trimestre I de la vigencia 2026, la Oficina de Control Interno programo las siguientes actividades a realizar: 13 en el Rol de Evaluación y Seguimiento (1 Auditoria, 10 Informes de Ley, 2 seguimientos y evaluaciones), 2 actividades en el Rol de Evaluación de la Gestión de Riesgos, 3 actividades de rol de enfoque hacia la prevención, 5 actividades enfocadas en rol de liderazgo estratégico y 4 actividades de relación con entes externos, así mismo  se presentaron 22 actividades a demanda, para un total de 49 actividades. En concordancia con lo anterior se evidencio la ejecución de la totalidad de las actividades, lo cual corresponde al 100% de lo programado.</t>
  </si>
  <si>
    <t>Junio: Para el trimestre II de la vigencia 2026, la Oficina de Control Interno programo las siguientes actividades a realizar: 14 en el Rol de Evaluación y Seguimiento (1,3 Auditoria, 8 Informes de Ley, 4,7 seguimientos y evaluaciones), 1 actividad en el Rol de Evaluación de la Gestión de Riesgos, 3 actividades de rol de enfoque hacia la prevención, 6 actividades enfocadas en rol de liderazgo estratégico y 3 actividades de relación con entes externos, así mismo  se presentaron 35 actividades a demanda, para un total de 62 actividades. En concordancia con lo anterior se evidencio la ejecución de la totalidad de las actividades, lo cual corresponde al 100% de lo programado.</t>
  </si>
  <si>
    <t>Marzo: Las evidencias se encuentran incluidas en carpeta asignada por la OAP: https://jbbgovco.sharepoint.com/sites/RepositorioPlaneacin/Documentos%20compartidos/Forms/AllItems.aspx?id=%2Fsites%2FRepositorioPlaneacin%2FDocumentos%20compartidos%2FMIPG%2FPlanes%20institucionales%2FPlan%20de%20Acci%C3%B3n%20Institucional%2F2026%2F2%2E%20Oficina%20de%20Control%20Interno%2FTrimestre%20I&amp;viewid=476a1472%2D7822%2D4ee2%2Db17c%2D2bb8ff2d8c5a&amp;p=true&amp;ct=1776199154037&amp;or=OWA%2DNT%2DMail&amp;cid=b53fa153%2D11a4%2D31dd%2D6f18%2Df78657fda3b6</t>
  </si>
  <si>
    <t>Las evidencias se encuentran adjuntas en repositorio señalado por la OAP: https://jbbgovco.sharepoint.com/:f:/s/RepositorioPlaneacin/IgBmTikJtbFmRIQXNaOJtNijAbylt6GNsjXEEm-EM9cuLhU?e=n9enlm</t>
  </si>
  <si>
    <t>APROBADO: Se realiza la verificación de los soportes correspondientes al seguimiento de las actividades que conforman el Plan Anual de Auditoría para el primer trimestre de la vigencia 2026, evidenciándose un avance del 25% en su ejecución, en concordancia con la programación establecida.</t>
  </si>
  <si>
    <t>12.75</t>
  </si>
  <si>
    <t>El Proyecto 8100 contribuye al cumplimiento de la meta del Plan de Desarrollo 2306 - Realizar el 100 % de las acciones para el mejoramiento de la capacidad de gestión pública del sector ambiente". Esta meta se mide a través del indicador 4230 - Porcentaje de avance en el fortalecimiento institucional ".
Para la vigencia 2026, la programación establecida para este indicador es de un 25.25 de avance en el fortalecimiento institucional. Según el Reporte de gestión e inversión, con corte al 30 de junio de 2026, se evidenció un avance del 12.75 del indicador correspondiente a un 50% avance la meta, sustentado en la ejecución de las seis metas del Proyecto 8100.</t>
  </si>
  <si>
    <t>12.75%</t>
  </si>
  <si>
    <t>54.84%</t>
  </si>
  <si>
    <t>53.04%</t>
  </si>
  <si>
    <t xml:space="preserve">El Proyecto 8096 contribuye al cumplimiento de las metas del Plan de Desarrollo 2194 “Realizar 1182 Proceso(s) de participación ciudadana para la mitigación de las situaciones ambientales conflictivas y para la gestión comunitaria del riesgo de desastres” la cual es medida a través del indicador 4118 - Número de procesos de participación ciudadana implementadas y la meta 2196 “Vincular, 2302200, Persona(s), en acciones de educación ambiental para la conservación de la biodiversidad, el agua y la gestión de riesgos de desastres” medida a través del indicador 4120 - Número de participantes en acciones o procesos de educación ambiental. 
Para la vigencia 2026, la programación establecida para el indicador 4120 contempló la vinculación de 210.000 personas en procesos o acciones de educación ambiental. Conforme al Reporte de Gestión e Inversión con corte al 30 de junio de 2026, se evidenció un avance del 53.04%, resultado atribuido principalmente a la ejecución de la Meta 3 del Proyecto 8096.
 </t>
  </si>
  <si>
    <t xml:space="preserve">
El Proyecto 8096 contribuye al cumplimiento de las metas del Plan de Desarrollo 2194 “Realizar 1182 Proceso(s) de participación ciudadana para la mitigación de las situaciones ambientales conflictivas y para la gestión comunitaria del riesgo de desastres” la cual es medida a través del indicador 4118 - Número de procesos de participación ciudadana implementadas y la meta 2196 “Vincular, 2302200, Persona(s), en acciones de educación ambiental para la conservación de la biodiversidad, el agua y la gestión de riesgos de desastres” medida a través del indicador 4120 - Número de participantes en acciones o procesos de educación ambiental. 
Para la vigencia 2026, la meta programada para el indicador 4118 correspondió a la ejecución de noventa y tres (93) procesos de participación ciudadana. No obstante, de acuerdo con el Reporte de Gestión e Inversión con corte al 30 de junio de 2026, el indicador registró un cumplimiento del 54.84% frente a lo programado para el periodo evaluado. 
</t>
  </si>
  <si>
    <t>Se evidenció que la Subdirección Educativa y Cultural (SEC), durante el segundo trimestre de 2026, culminó los seis (6) procesos de educación ambiental iniciados durante el primer trimestre, correspondientes a:
•	PRO1: Red de colegios para la restauración ecológica. 
•	PRO2: Fortalecimiento pedagógico al Real Jardín Botánico. 
•	PRO3: Manzana de la conservación. 
•	PRO4: Laboratorio de biodiversidad y conectividad. 
•	PRO5: Botánica para no botánicos. 
•	PRO6: Laboratorio creativo: experiencias de arte. 
En este sentido, con corte al 30 de junio de 2026, se evidenció la ejecución de seis (6) procesos de los diez (10) programados para la vigencia, lo que representa un avance del 60% frente a la meta establecida para 2026.
Así mismo, la Oficina de Control Interno constató la coherencia entre la información reportada por la Subdirección Educativa y Cultural y los soportes documentales allegados, los cuales fueron objeto de verificación en el marco del presente seguimiento.</t>
  </si>
  <si>
    <t>De acuerdo con los soportes allegados, se verificó el formato APR.PR.01.F.11 – “Reporte a metas programa de educación ambiental”, correspondiente a los meses de enero, febrero y marzo de 2026, en el cual se registró la participación de treinta y nueve mil doscientos cuarenta (39.240) ciudadanos, mediante la ejecución de mil doscientas sesenta y siete (1.267) actividades de educación ambiental.
Para el segundo trimestre de 2026, se evidenció la participación de setenta y dos mil ciento treinta y seis (72.136) ciudadanos, mediante la ejecución de mil seiscientas veintinueve (1.629) actividades de educación ambiental, distribuidos así:
•	Abril: 22.621 personas. 
•	Mayo: 22.060 personas. 
•	Junio: 25.455 personas. 
En consecuencia, durante el primer semestre de 2026 se registró la participación acumulada de ciento once mil trescientos setenta y seis (111.376) ciudadanos, resultado que corresponde al 53,0% de la meta programada para la vigencia, establecida en doscientos diez mil (210.000) participantes.
Así mismo, la Oficina de Control Interno verificó la coherencia entre la información reportada por la Subdirección Educativa y Cultural y los soportes documentales allegados, los cuales fueron objeto de revisión en el marco del presente seguimiento.</t>
  </si>
  <si>
    <t>49.2%</t>
  </si>
  <si>
    <t>De acuerdo con los soportes allegados, se evidenció el formato APR.PR.05.F.03 – “Reporte a metas programa de participación” correspondiente a los meses de abril, mayo y junio de 2026, en el cual se registró el acompañamiento a setenta y dos (72) espacios ciudadanos y comunitarios, distribuidos así:
•	Enero: 23 espacios. 
•	Febrero: 25 espacios. 
•	Marzo: 24 espacios. 
En consecuencia, el avance físico de la Meta 4 se ubicó en un 49.2% con corte al 30 de junio de 2026, teniendo en cuenta que durante el primer semestre de la vigencia se han acompañado 118 espacios de los 240 programados.
Así mismo, se constató coherencia entre la información reportada por la Subdirección Educativa y Cultural y los soportes allegados y revisados por la Oficina de Control Interno.</t>
  </si>
  <si>
    <t>Se identificó la implementación y entrega de tres (3) documentos correspondientes al desarrollo de las agendas temáticas de los meses de abril, mayo y junio de 2026, así:
•	Abril: Ecosistemas vivos: Conexiones en la ciudad. 
•	Mayo: Biodiverciudad: Una Bogotá que protege la vida. 
•	Junio: Retos del cambio climático. 
En consecuencia, se evidenció que el avance de la Meta 5 corresponde al 50% con corte al cierre del segundo trimestre de 2026, toda vez que, de las doce (12) agendas temáticas programadas para la vigencia, se implementaron seis (6).
Así mismo, se constató coherencia entre la información reportada por la Subdirección Educativa y Cultural y los soportes allegados y revisados por la Oficina de Control Interno.</t>
  </si>
  <si>
    <t>66.7%</t>
  </si>
  <si>
    <t>Se observó que la Subdirección Educativa y Cultural (SEC), durante el segundo trimestre se adelantaron las siguientes actividades: 
ABRIL: De acuerdo con los soportes allegados, se evidenció la consolidación de tres (3) manuscritos científicos en proceso, relacionados con educación ambiental, etnobotánica, territorio sostenible y apropiación del conocimiento sobre polinizadores urbanos.
Así mismo, se constató el envío de dos (2) ponencias a la XII Convención Iberoamericana sobre Ambiente y Sustentabilidad. De manera complementaria, se registró avance en dos (2) manuscritos adicionales, de los cuales uno (1) se encuentra finalizado y otro (1) en proceso de preparación, relacionados con coberturas vegetales, biodiversidad y sustentabilidad urbana.
MAYO: Se evidenciaron avances en la consolidación de productos de investigación orientados a la generación y divulgación de nuevo conocimiento. Durante el periodo evaluado, se reportaron dos (2) publicaciones en revistas científicas, las cuales contribuyen al fortalecimiento de la producción investigativa relacionada con la apropiación social del conocimiento, la educación ambiental, la biodiversidad urbana y la participación comunitaria.
Así mismo, se identificaron manuscritos en proceso de evaluación editorial, desarrollados mediante enfoques metodológicos mixtos que articulan técnicas cualitativas y cuantitativas, así como procesos de Investigación Acción Participativa (IAP) con perspectiva territorial. Lo anterior evidencia la continuidad de las actividades de investigación y la generación de productos orientados al cumplimiento de la meta establecida.
JUNIO: Durante el mes de junio de 2026, se realizó el envío de dos (2) manuscritos a la revista “Brazilian Journal of Animal and Environmental Research”. Como resultado del proceso editorial, se obtuvo la aceptación de los siguientes artículos:
A) “Ecosistemas educativos urbanos y biodiversidad: el Jardín Botánico José Celestino Mutis como infraestructura socio-ecológica de aprendizaje en la articulación escuela–territorio–comunidad”; y
B) “Etnobotánica y territorio sostenibles – Un estudio de caso del Jardín Botánico de Bogotá”.
Lo anterior evidencia avances en la generación y divulgación de productos de investigación, contribuyendo al fortalecimiento de la producción científica de la entidad y al cumplimiento de la meta relacionada con la generación de productos de investigación socioambiental.
De acuerdo con la información remitida y validada, se evidenció que, con corte al 30 de junio de 2026, el avance físico de la meta corresponde al 66.7%.
Así mismo, se constató coherencia entre la información reportada por la Subdirección Educativa y Cultural y los soportes allegados y revisados por la Oficina de Control Interno</t>
  </si>
  <si>
    <t>De acuerdo con la información remitida y validada, se evidenciaron los reportes mensuales correspondientes a abril, mayo y junio de 2026, contenidos en el documento denominado “Documento de Seguimiento a las Políticas Públicas – Subdirección Educativa y Cultural – Programa de Educación Ambiental”, elaborados para cada uno de los meses que conforman el segundo trimestre de la vigencia 2026.
En este sentido, con corte al 30 de junio de 2026, la Meta 7 presenta un avance del 50%, toda vez que, de los doce (12) reportes de seguimiento a la gestión de la Subdirección Educativa y Cultural programados para la vigencia, relacionados con el cumplimiento de los compromisos adquiridos en instancias, espacios, políticas públicas, acuerdos e instrumentos de gobernanza, se han elaborado seis (6) reportes, correspondientes al primer semestre de 2026.
Así mismo, la Oficina de Control Interno constató la coherencia entre la información reportada por la Subdirección Educativa y Cultural y los soportes documentales allegados, los cuales fueron objeto de revisión y validación en el marco del presente seguimiento.</t>
  </si>
  <si>
    <t>El proyecto de inversión 8096 a 30 de junio de 2026, registró una ejecución presupuestal eficiente, con un presupuesto asignado de $5.320.924.000, un presupuesto comprometido por $4.155,379,295 (78,1%), una ejecución de giros del 48,6% respecto al presupuesto comprometido ($2.018.224.991) y del 37,9% respecto al presupuesto asignado, cifras que son coherentes en todas las fuentes de consulta.</t>
  </si>
  <si>
    <t>El proyecto de inversión 8096 a 30 de junio de 2026, registró una ejecución presupuestal eficiente, con un presupuesto asignado de $13.438.374.000, un presupuesto comprometido por $9.663.094.125 (71,9%), una ejecución de giros del 57,1% respecto al presupuesto comprometido ($5.515.814.079) y del 41,0% respecto al presupuesto asignado, cifras que son coherentes en todas las fuentes de consulta.</t>
  </si>
  <si>
    <t>Tomando como referente la información reportada en el Informe de Ejecución del Presupuesto de Gastos e Inversiones a 30 de junio de 2026, se comprometió el 60,3%  ($8.446.942.881) del total del presupuesto asignado para gastos de funcionamiento ($14.012.501.000),  de igual forma se realizaron giros del 73,7% ($6.228.916.429) respecto al presupuesto comprometido, cifras que son coherentes en las diferentes fuentes de consulta.</t>
  </si>
  <si>
    <t>Se cuenta con soportes que evidencian la entrega a la Secretaria Distrital de Ambiente el Informe de Austeridad del Gasto del Semestre II de la vigencia 2025 (Radicado No. 2026JBB20006212) el 29 de enero de 2026.</t>
  </si>
  <si>
    <t xml:space="preserve">Con corte a 30 de junio de 2026, de acuerdo con lo registrado, se realizaron actividades de mantenimiento a 210.636 individuos vegetales distribuidos así: 164.539 árboles adultos con tratamientos de manejo integrado de plagas y enfermedades, 36.388 árboles jóvenes, y 9.709 individuos vegetales bajo criterios de restauración ecológica. </t>
  </si>
  <si>
    <t>Con corte a 30 de junio de 2026, el indicador reporta avances correspondientes a la meta 10 del proyecto de inversión, con la ejecución de actividades de mantenimiento en 175.000 m² de jardinería urbana (primer Ciclo). Las labores incluyeron mantenimiento integral, fertilización, riego, replante y adición de sustrato. Es importante precisar que si bien se reporta el ciclo 1 la entidad adelanta actividades de mantenimiento en los ciclos posteriores.</t>
  </si>
  <si>
    <t>El indicador guarda relación directa con la Meta 9 del proyecto de inversión. Con corte al 31 de junio de 2026 y de acuerdo con los soportes allegados, se evidenció que un avance equivalente a 11,95 hectáreas en proceso de restauración ecológica. Lo anterior, soportado en actividades relacionadas con la formulación de planes de restauración, levantamiento de líneas base, definición de estrategias, diseños de restauración y acciones de gestión social. Como soporte se allega el formato APL.PR.15.F.05.</t>
  </si>
  <si>
    <t>Con corte a 30 de junio de 2026, se evidenció avance en la implementación de la Estrategia de Renovación Urbana Verde, reflejado en las acciones de articulación y gestión adelantadas para su desarrollo, así como en el establecimiento y mantenimiento de coberturas vegetales.</t>
  </si>
  <si>
    <t>A corte 30 de junio de 2026 no se evidencia avance cuantitativo en el indicador, de conformidad con lo registrado en SEGPLAN, en el cual se reporta una ejecución de 0,0% frente a la programación establecida para la vigencia.</t>
  </si>
  <si>
    <t>Con corte a 30 de junio de 2026, se remitió documento que contiene las actividades de tala, plantación, replante, mantenimiento y MIPE registradas en SIGAU para los meses de enero, febrero y marzo, abril, mayo y junio evidenciando la actualización de la base de datos.</t>
  </si>
  <si>
    <t>Durante el periodo evaluado se avanzó en la actualización y validación de las seis herramientas tecnológicas para la gestión de coberturas vegetales, incluyendo indicadores del SIGAU, actualización de información geográfica y alfanumérica en visores web de arbolado urbano, aplicación de Bosques Urbanos, conectividad con el SIA, StoryMaps de Árboles Patrimoniales y la App de Agricultura Urbana.</t>
  </si>
  <si>
    <t>Con corte a 30 de junio de 2026, de acuerdo con la información reportada, los Bosques Urbanos Parkway, Brazo Salitre, La Esmeralda, San Carlos, Arborizadora Alta, Santa Helena, Ciudad Montes, Gran Granada y Canal Boyacá se encuentran en la fase de Gestión y Sostenibilidad, con avances consolidados para la vigencia 2026 de 90%, 89%, 77%, 88%, 60%, 87%, 94%, 73% y 65%, respectivamente.</t>
  </si>
  <si>
    <t>Con corte a 30 de junio de 2026, se evidenció en la base de datos la vinculación de 3638 personas en procesos relacionados con la gestión de coberturas vegetales, distribuidas así: enero (70), febrero (274), marzo (450), abril (770), mayo (868), Junio (1206) lo que soporta el avance del 52% frente a la meta programada de 7.000 para la vigencia.</t>
  </si>
  <si>
    <t xml:space="preserve">Con corte a 30 de junio de 2026, se remitió el archivo descargado de SIGAU correspondiente a las plantaciones realizadas durante los meses de enero a junio, registrando un total de 1621 árboles y arbustos plantados, distribuidos así: enero (814), febrero (193), marzo (152), abril (99), mayo (95) y junio (268).  Este resultado representa un avance del 24,9% frente a la meta programada de 6.500 individuos para la vigencia. </t>
  </si>
  <si>
    <t>Con corte a 30 de junio de 2026, se allegó como soporte de ejecución el seguimiento a la ejecución presupuestal del proyecto, actividades realizadas en el marco del MIPG, así como a la gestión contractual, con el propósito de garantizar la gestión operativa y administrativa de las coberturas vegetales.</t>
  </si>
  <si>
    <t>Con corte a 30 de junio de 2026, se reportó la propagación de 121.033 individuos por parte del Vivero La Florida, sustentada en las órdenes en proceso registradas en el sistema Factory para el periodo de enero a junio. De esta manera, la ejecución de la meta presenta un avance del 39% de lo programado para la vigencia (310.000). Se discrimina de la siguiente manera por línea: Arborización Urbana 1728, Jardinería Urbana (99.322), Recuperación Ecológica (19.983).</t>
  </si>
  <si>
    <t>Para la vigencia 2026 se tiene programado un total de 9 productos, Con corte a 30 de junio de 2026, se registró un avance del 3,54 correspondiente al 39,3% lo que obedece a:
-	Reporte Individual de Riego.
-	Reporte Individual de Barreras.
-	Reporte individual de Compostaje
-	Reporte individual Contenedores Airpots
-	Reporte individual Propagación
-	Reporte individual Sauce
-	Reporte individual Endoterapia
-	Reporte individual Diseño biofílico
-	Reporte individual Fertilización
En las fases de Desarrollo Metodológico o Técnico, Fase de Revisión y Ajuste, Fase de Finalización y Difusión</t>
  </si>
  <si>
    <t xml:space="preserve">Con corte a 30 de junio de 2026, se realizaron actividades de mantenimiento MIPE, distribuidos así: enero (16.343), febrero (6.649), marzo (46.995), abril (18.908), mayo (41.120), junio (34.524) para un total de 164.539 árboles mantenidos lo que representa un avance del 54.8% de lo programado para la vigencia. </t>
  </si>
  <si>
    <t xml:space="preserve">Con corte a 30 de junio de 2026, y de conformidad con la fuente de información, se realizaron actividades de mantenimiento en 36.388 árboles jóvenes, registradas en el formato DYP.PR.02.F.01, lo que representa un avance del 19% frente a la meta programada para la vigencia. </t>
  </si>
  <si>
    <t xml:space="preserve">Con corte a 30 de junio de 2026, se registra un total de 9709 individuos vegetales con actividades de mantenimiento, de acuerdo con lo consignado en el formato APL.PR.15.F.04 - Consolidado de Actividades de Mantenimiento de Recuperación Ecológica, lo que representa un avance del 68.6% frente a lo programado para la vigencia. </t>
  </si>
  <si>
    <t>Con corte al 30 de junio de 2026, la Oficina de Control Interno evidenció que, para el cumplimiento de las actividades relacionadas con la caracterización del universo de árboles patrimoniales, la dependencia adelantó acciones orientadas al fortalecimiento metodológico, técnico y normativo de las coberturas vegetales icónicas y árboles patrimoniales. Entre las actividades reportadas se encuentran avances en el desarrollo metodológico, elaboración de contenidos técnicos, articulación interinstitucional, revisión de propuestas comunicacionales y normativas, así como actuaciones relacionadas con el individuo arbóreo denominado “Palo del Ahorcado”.</t>
  </si>
  <si>
    <t>Se cuenta como soporte de la ejecución de la meta con los informes mensuales de mantenimiento de las colecciones vivas correspondientes a los meses de enero, febrero,  marzo, abril, mayo y junio los cuales confirman el avance del 50% de lo programado para la vigencia.</t>
  </si>
  <si>
    <t>Para la vigencia 2026, se programó la asistencia técnica a ocho mil (8.000) huertas urbanas. De acuerdo con la información registrada en SEGPLAN, con corte al 30 de junio de 2026 se reportó la implementación de 4182 huertas urbanas, lo que representa un avance del 52,28% frente a la programación de la vigencia.
Ahora bien, teniendo en cuenta el carácter acumulativo del indicador, la ejecución consolidada del cuatrienio registra un total de 13.392 huertas urbanas implementadas frente a las 25.000 programadas en el Plan Distrital de Desarrollo, lo que equivale a un avance acumulado del 53.57% con corte al 30 de junio de 2026</t>
  </si>
  <si>
    <t>Con corte al 30 de junio de 2026, se reporta la capacitación de 2731 personas, lo que representa un avance del 45.5% de la meta programada para la vigencia. Este resultado está soportado en el formato APL.PR.16.F02 – Consolidado de Capacitaciones.</t>
  </si>
  <si>
    <t>Con corte al 30 de junio de 2026 se reporta un total de 4182 huertas asistidas lo que corresponde u un avance del 52.3% de lo programado para la vigencia, lo anterior se encuentra soportado en el formato Consolidado asistencia técnica APL.PR.14.F03.</t>
  </si>
  <si>
    <t>Con corte al 30 de junio de 2026 se reporta un avance de 2567 huertas fortalecidas, lo que corresponde a un avance del 57% de lo programado para la vigencia, lo anterior, se encuentra soportado en el formato APL.PR.14.F09.</t>
  </si>
  <si>
    <t>Con corte al 30 de junio de 2026, la Oficina de Control Interno evidenció acciones orientadas al fortalecimiento de las Redes Locales de Agricultura Urbana y Periurbana, relacionadas con jornadas técnicas y organizativas, ajuste de planes de acción, acompañamiento territorial y actualización de bases de datos de agricultores urbanos vinculados a las diferentes localidades del Distrito Capital.</t>
  </si>
  <si>
    <t>Con corte al 30 de junio de 2026, si bien la meta no registra avance cuantitativo en la vigencia, se evidenció acciones de gestión orientadas al fortalecimiento de los bancos comunitarios de semillas agroecológicas, relacionadas con la actualización del directorio de bancos de semillas, consolidación de información técnica y comunitaria, y planeación de nuevos lanzamientos de bancos de semillas en las localidades definidas para la vigencia 2026.(Agosto Candelaria, Septiembre Teusaquillo y Octubre Tunjuelito)</t>
  </si>
  <si>
    <t>Con corte al 30 de junio de 2026, se identificó como avance, reunión de la Mesa de Agricultura Urbana de la CIPSSA de los meses febrero, marzo, abril, mayo y junio.</t>
  </si>
  <si>
    <t>Con corte al 30 de junio de 2026, la Oficina de Control Interno evidenció acciones relacionadas con el Agroparque Ciudad Montes, entre las cuales se encuentran reuniones de concertación del Plan de Acción, asistencia técnica, actividades de fortalecimiento, capacitación y apoyo operativo para el mantenimiento de huertas urbanas vinculadas al proyecto.</t>
  </si>
  <si>
    <t>Con corte al 30 de junio de 2026, se adelantaron acciones orientadas a la implementación del Clúster de Agricultura Urbana, relacionadas con la articulación comercial con restaurantes y hoteles, el fortalecimiento de las células de producción, la evaluación de indicadores de sostenibilidad y la caracterización de huertas</t>
  </si>
  <si>
    <t>Con corte al 30 de junio de 2026, se evidenció que la Estrategia de Promoción y Comercialización de la Agricultura Urbana y Periurbana adelantó acciones orientadas al fortalecimiento de capacidades de los agricultores urbanos y periurbanos, mediante espacios formativos relacionados con la transformación de productos naturales y el aprovechamiento de recursos botánicos.
Asimismo, se observaron actividades encaminadas a fortalecer los canales de comercialización y visibilización de productos de agricultura urbana, a través de mercados campesinos agroecológicos, ferias, vitrinas comerciales y festivales, lo que se encuentra registrado en el informe de la estrategia y soporta el avance reportado por la dependencia para el periodo objeto de seguimiento.</t>
  </si>
  <si>
    <t>Con corte al 30 de junio de 2026, se evidenció acciones relacionadas con el desarrollo de la estrategia de Rutas Agroecológicas, orientadas al fortalecimiento técnico, organizativo y comercial de las huertas vinculadas al proyecto de agricultura urbana y periurbana.
En este sentido, se identificó la formulación y socialización del plan de acción del componente técnico, diseño de procesos de formación, la realización de espacios de capacitación en economía circular y sostenible, así como el desarrollo de recorridos territoriales y participación en espacios de comercialización y divulgación, con el propósito de fortalecer las capacidades productivas, la visibilidad y la articulación comunitaria de las huertas urbanas participantes.</t>
  </si>
  <si>
    <t>Con corte al 30 de junio de 2026, se avanzó en la consolidación de la publicación “Banco de semillas agroecológicas de Bogotá”, mediante la revisión y ajuste de los contenidos desarrollados, orientados a fortalecer su calidad técnica, coherencia y articulación con los objetivos de la publicación, así como sus aspectos editoriales y de estilo.
De igual manera, se evidenció avance en la construcción del Capítulo IV: “Implementación y manejo técnico de semillas”, relacionado con los procedimientos para la recolección, selección, secado, desinfección, almacenamiento y evaluación de la viabilidad de semillas agroecológicas.</t>
  </si>
  <si>
    <t>Para la vigencia 2026, se programó la generación de cuarenta y cuatro (44) productos de investigación asociados al referido indicador. De acuerdo con la información reportada por la dependencia y registrada en los instrumentos de seguimiento, con corte al 30 de junio de 2026 se evidenció un avance del 58% frente a la programación de la vigencia, resultado soportado en los avances reportados en la meta 1 del Proyecto de Inversión 8073 y en las metas 1, 2, 3, 4, 5, 6 y 7 del Proyecto 8087.
Ahora bien, teniendo en cuenta que el indicador 4038 corresponde a un indicador de carácter acumulativo, la ejecución consolidada del cuatrienio registra un total de 81,52 productos de investigación desarrollados frente a los 163 programados en el Plan Distrital de Desarrollo, lo que representa un avance acumulado del 50,01% con corte al 31 de marzo de 2026</t>
  </si>
  <si>
    <t xml:space="preserve">Con corte al 30 de junio de 2026, se evidenció avances del proyecto de investigación denominado “Caracterización ecofisiológica foliar de especies leñosas bajo aclimatación a largo plazo en el Tropicario del Jardín Botánico de Bogotá”. </t>
  </si>
  <si>
    <t>Con corte al 30 de junio de 2026, y de acuerdo con los soportes allegados por la dependencia, se evidenció el ingreso de especies a las colecciones vivas del Tropicario del Jardín Botánico, registrándose cinco (5) especies en enero, ocho (8) en febrero, ocho (8) en marzo, ocho (8) en abril, ocho (8) en mayo y ocho (8) en junio. 
Así mismo, se evidencio avance en el documento técnico sobre el estado de enriquecimiento de las colecciones vivas del tropicario.
Lo anterior soporta un avance de 0,54 frente a lo programado para la vigencia objeto de evaluación.</t>
  </si>
  <si>
    <t>Con corte al 30 de junio de 2026, y de conformidad con los soportes allegados por la dependencia, se evidenció el informe mensual correspondiente a las actividades de manejo de la colección viva y mantenimiento de la infraestructura del Tropicario del Jardín Botánico de Bogotá para los meses de enero, febrero, marzo, abril, mayo y junio de 2026, los cuales soportan las acciones ejecutadas durante el periodo evaluado.</t>
  </si>
  <si>
    <t>Con corte al 30 de junio de 2026, las investigaciones se encuentran en la Fase III específicamente en Ejecución del Proyecto de Investigación, evidenciado a través del formato GEN.PR.03.F.03 “Proyecto de Investigación”, lo que soporta el avance reportado por la dependencia para el periodo evaluado para las 6 investigaciones formuladas en el marco de la vigencia 2026 de la línea de Flora de Bogotá: : 
1. Caracterización y zonificación ecológica de la flora acuática en los humedales urbanos de Bogotá. 
2. Estado de conservación de orquídeas nativas de interés para el Distrito.
3. Caracterización de la composición florística de los bosques de Bogotá. 
4. Flora de los Páramos de Bogotá. 
5. Aspectos sobre el estado de origen de la Flora vascular de Bogotá y su interpretación para la conservación y, 
6. Variación generacional del conocimiento y uso de plantas útiles en comunidades campesinas de la zona rural sur de Bogotá.</t>
  </si>
  <si>
    <t>Con corte al 30 de junio de 2026, las investigaciones se encuentran en la Fase III específicamente en Ejecución del Proyecto de Investigación, evidenciado a través del formato GEN.PR.03.F.03 “Proyecto de Investigación”, lo que soporta el avance reportado por la dependencia para las 6 investigaciones formuladas en el marco de la vigencia 2026 de la línea de Cambio Climático: 
1. Variación de la diversidad funcional de plantas entre humedales urbanos de Bogotá. 
2. Flujos de dióxido de carbono del suelo en coberturas priorizadas en el Páramo de Sumapaz. 
3. Cambio climático y deuda de extinción en frailejones (Espeletia) del Páramo de Sumapaz. 
4. Riqueza taxonómica y estructura filogenética de los líquenes en los Andes colombianos. 
5. Relación entre la diversidad funcional en coberturas priorizadas y un gradiente de integridad ecológica en el páramo de Sumapaz. 
6. Variación de Stock de Carbono del suelo en coberturas priorizadas en el Páramo de Sumapaz.</t>
  </si>
  <si>
    <t>Con corte al 30 de junio de 2026, las investigaciones se encuentran en la Fase III específicamente en Ejecución del Proyecto de Investigación, evidenciado a través del formato GEN.PR.03.F.03 “Proyecto de Investigación”, lo que soporta el avance reportado por la dependencia para las 6 investigaciones formuladas en el marco de la vigencia 2026 de la línea de Interacciones Bióticas y Conectividad: 
1. Diversidad de la comunidad de artrópodos capturada con trampas Malaise en dos zonas de Bogotá D.C. 
2. Estructura trófica de la avifauna de Bogotá y su variación entre tipos de cobertura. 
3. Red de interacciones planta - insecto polinizador en lagunas de Bocagrande; páramo de Sumapaz. 
4. Variación espacial y temporal de la diversidad de aves presente en los parques distritales de humedal declarados, en la ciudad de Bogotá. 
5. Variación temporal de la comunidad de aves en el JBB. 
6. Visitantes florales en los humedales de Bogotá.</t>
  </si>
  <si>
    <t>Con corte al 30 de junio de 2026, las investigaciones se encuentran en la Fase III específicamente en Ejecución del Proyecto de Investigación, evidenciado a través del formato GEN.PR.03.F.03 “Proyecto de Investigación”, lo que soporta el avance reportado por la dependencia para la Investigación :
Efectos de las Terapias de Bosque sobre el estrés laboral y el bienestar psicológico en trabajadores con riesgo psicosocial alto o muy alto por la ARL: ensayo controlado aleatorizado longitudinal realizado en las instalaciones del Jardín Botánico de Bogotá.</t>
  </si>
  <si>
    <t>Con corte al 30 de junio de 2026, las investigaciones se encuentran en la Fase III específicamente en Ejecución del Proyecto de Investigación, evidenciado a través del formato GEN.PR.03.F.03 “Proyecto de Investigación”, lo que soporta el avance reportado por la dependencia para las 6 investigaciones formuladas en el marco de la vigencia 2026 de la línea de Ecología de la Restauración: 
1. Efecto de la invasión de Ulex europaeus L. sobre la diversidad de polinizadores en un ecosistema de bosque altoandino. 
2. Reclutamiento de plántulas nativas bajo perchas artificiales para aves en áreas de bosque altoandino invadidas por Ulex europaeus L. 
3. Enriquecimiento del banco de semillas con especies nativas como estrategia de restauración ecológica en áreas invadidas por Ulex europaeus L. 
4. Activación y dinámica del banco de semillas de Ulex europaeus L. bajo disturbios inducidos: implicaciones para su manejo en restauración ecológica. 
5. Estrategias de recuperación ecológica en franjas de ronda de humedales: Una revisión sistemática de enfoques y criterios globales. 
6. Análisis de rasgos funcionales de la vegetación nativa en un área con y sin invasión de Ulex europaeus L. en un bosque altoandino.</t>
  </si>
  <si>
    <t>Con corte al 30 de junio de 2026, las investigaciones se encuentran en la Fase III específicamente en Ejecución del Proyecto de Investigación, evidenciado a través del formato GEN.PR.03.F.03 “Proyecto de Investigación”, lo que soporta el avance reportado por la dependencia para las 6 investigaciones formuladas en el marco de la vigencia 2026 líneas y Sublíneas asociadas al eje temático de Uso de los Recursos Fitogenéticos: 
1. Evolución del perfil metabolómico de Ulex europaeus durante su establecimiento como especie invasora. 
2. Exploración del metaboloma de Masdevallia ígnea: diversidad química en tejidos reproductivos y vegetativos. 
3. Diseño preliminar de un bioinsecticida a partir de especies promisorias de la flora altoandina para el manejo de P. longispinus y A. floccosus. 
4. Evaluación insecticida de extractos y/o aceites de flora altoandina sobre Pseudococcus longispinus y Aleurothrixus floccosus en el Jardín Botánico. 
5. Exploración de los hongos formadores de micorriza orquidioide y las bacterias endófitas asociadas a raíces de orquídeas priorizadas con fines biotecnológicos. 
6. El patrimonio biológico del suelo de diferentes sistemas ambientales: Retamo, helechales y humedales, para la conservación y uso de la diversidad.</t>
  </si>
  <si>
    <t>Para el seguimiento de la presente meta, se verificó el formato APR.PR.05.F.03 – “Reporte a metas estrategia de participación”, correspondiente a los meses de abril, mayo y junio de 2026. De acuerdo con la información registrada en dicho formato, durante los meses de abril y mayo se desarrolló la fase de implementación de cincuenta y un (51) procesos de participación ciudadana, mientras que en el mes de junio se llevó a cabo la etapa de evaluación de estos procesos.
En este sentido, con corte al 30 de junio de 2026, se evidenció un avance del 54,84% frente a la meta programada para la vigencia.
Así mismo, la Oficina de Control Interno constató la coherencia entre la información reportada por la Subdirección Educativa y Cultural y los soportes documentales allegados, los cuales fueron objeto de verificación durante el seguimiento.</t>
  </si>
  <si>
    <t>Con corte al 30 de junio de 2026, se evidenciaron soportes correspondientes a la Fase II Ejecución de Gestión del Conocimiento en Investigación – GCI, Fase III Seguimiento GCI y Fase IV Consolidación de avances GCI en el mes de junio (Informe de avance del Documento de GCI)</t>
  </si>
  <si>
    <t>Con corte al 30 de junio de 2026, las investigaciones se encuentran en la Fase III específicamente en Ejecución del Proyecto de Investigación, evidenciado a través del formato GEN.PR.03.F.03 “Proyecto de Investigación”, lo que soporta el avance reportado por la dependencia para las 12 investigaciones formuladas en el marco de la vigencia 2026 de la líneas y Sublíneas asociadas al eje temático de Conservación Ex Situ:
1. Consistencia del soporte taxonómico en la colección viva de orquídeas del Jardín Botánico José Celestino Mutis: evaluación integral y criterios de fortalecimiento. 
2. Establecimiento del sistema de cultivo in vitro de Cyathea conjugata (Cyatheaceae) y Dicksonia karsteniana (Dicksoniaceae) como estrategia de conservación ex situ en el Jardín Botánico de Bogotá.
3. Rasgos funcionales y desempeño de plantas emergentes andinas bajo diferentes niveles de humedad del sustrato. 
4. Estandarización de la prueba de viabilidad con tetrazolio para semillas de frailejones de Bogotá D.C. 
5. Evaluación del efecto de la humedad en la expresión de los bancos de semillas del suelo en los humedales Tingua Azul y la Conejera. 
6. Evaluación del establecimiento de plántulas de Espeletia miradorensis bajo diferentes sustratos. 
7. Análisis y estandarización de procesos de propagación vegetal para la proyección del banco plantular del Jardín Botánico José Celestino Mutis. BC: 
8. Efecto del fotoperíodo y la inoculación bacteriana en la propagación in vitro de orquídeas priorizadas en el JBJCM. 
9. Diversidad genética de la población tipo de Espeletia miradorensis (Asteraceae) y su implicación en la conservación: Fase 2. 
10.Revisión del género Peperomia (Piperaceae) de la colección del herbario JBB del Jardín Botánico “José Celestino Mutis”. 
11. Análisis morfológico de los helechos arborescentes y subarborescentes de la colección del herbario JBB.
12. Diagnóstico de la representatividad ecosistémica de los briofitos de Bogotá a partir de la colección de briofitos del Herbario JBB.</t>
  </si>
  <si>
    <t>El proyecto de inversión 8073 a 30 de junio de 2026, registró una ejecución presupuestal eficiente, con un presupuesto asignado de $1.799.692.000, un presupuesto comprometido por $1.130.698.710 (62.8%), una ejecución de giros del 42% respecto al presupuesto comprometido ($474.735.543) y del 26% respecto al presupuesto asignado, cifras que son coherentes en todas las fuentes de consulta.</t>
  </si>
  <si>
    <t>El proyecto de inversión 8087 a 30 de junio de 2026, registró una ejecución presupuestal eficiente, con un presupuesto asignado de $4.313.232.000, un presupuesto comprometido por $4.147.187.000 (96.2%), una ejecución de giros del 45% respecto al presupuesto comprometido ($1.878.123.735) y del 44% respecto al presupuesto asignado, cifras que son coherentes en todas las fuentes de consulta.</t>
  </si>
  <si>
    <t>El proyecto de inversión 7992 a 30 de junio de 2026, registró una ejecución presupuestal eficiente, con un presupuesto asignado de $28.427.470.000, un presupuesto comprometido por $21.440.409.093 (75.4%), una ejecución de giros del 35.% respecto al presupuesto comprometido ($7.579.279.252) y del 27% respecto al presupuesto asignado, cifras que son coherentes en todas las fuentes de consulta.</t>
  </si>
  <si>
    <t>El proyecto de inversión 8018 a 30 de junio de 2026, registró una ejecución presupuestal eficiente, con un presupuesto asignado de $4.080.000.000, un presupuesto comprometido por $3.790.540.919 (92.9%), una ejecución de giros del 44% respecto al presupuesto comprometido ($1.663.150.186) y del 41% respecto al presupuesto asignado, cifras que son coherentes en todas las fuentes de consulta.</t>
  </si>
  <si>
    <t>Se estableció como fuente de información el “Enlace con el consolidado de actividades de mantenimiento a arbolado adulto”. No obstante, para el período comprendido entre abril y junio de 2026, los enlaces suministrados presentaron errores de acceso, lo que impidió verificar la información allí contenida. Para los meses de enero y febrero no se allegaron las bases de datos que para el periodo se contemplaban como fuente de información.
Esta situación evidencia debilidades en la ejecución de las actividades "8. Registro de datos de las variables" y "12. Registro del análisis del indicador", al no garantizarse la disponibilidad de una de las fuentes de información definidas para soportar el reporte y análisis del indicador. De igual manera, durante el monitoreo realizado por la OAP no se evidenció esta novedad, lo que refleja debilidades en la aplicación de las actividades de control "9. PC. Revisar y Validar Reporte de variables" y "13. PC. Revisar y Validar Reporte del análisis del indicador".
* Por otra parte, y teniendo en cuenta que no se cuenta con la totalidad de los documentos "fuente de información" (1 soporte de 2 establecidos) el resultado que la OCI calcula como resultado del indicador es del 50% mensual.</t>
  </si>
  <si>
    <t>El resultado correspondiente al I trimestre de 2026 es consistente con la fuente de información "ECM.PR.06.F.04 Seguimiento al Plan Anual de Auditoría Interna Basado en Riesgos". No obstante, para el II trimestre, se evidenció diferencia entre los valores reportados en el indicador y la información contenida en el soporte utilizado para su cálculo. Mientras que en el reporte del indicador se registraron 15 actividades para cada una de las variables, la verificación realizada sobre la fuente de información permitió establecer un valor de 13 actividades para cada una de ellas.
A pesar de la diferencia identificada en los datos reportados, el resultado del indicador se mantiene en 100 % para ambos trimestres.</t>
  </si>
  <si>
    <t>El resultado reportado para el primer trimestre de 2026 presenta diferencias frente a la información contenida en la fuente de información. De acuerdo con la verificación realizada, se suscribieron 910 CTO y se radicaron 925 solicitudes, lo que corresponde a un resultado de 98%. No obstante, en el portal MIPG se registraron 991 CTO suscritos y 991 solicitudes radicadas, valores que no coinciden con los consignados en el soporte que sustenta la medición del indicador.
Para el segundo trimestre de 2026, los datos reportados son consistentes con la fuente de información aportada, por lo que el resultado del indicador corresponde al 100 %, sin diferencias frente al cálculo efectuado por la OCI.</t>
  </si>
  <si>
    <t>Para la OCI no es posible realizar el cálculo del indicador, teniendo en cuenta que no se allega el soporte definido en la "fuente de Información".</t>
  </si>
  <si>
    <t>Se estableció como fuente de información el “Análisis de los resultados de la encuesta DYP.PR.08.F.15 Ficha Técnica- Encuesta de Satisfacción Diligenciado”. No obstante, este soporte no fue aportado, lo que impidió verificar el análisis realizado por el proceso y la trazabilidad de los resultados reportados para el indicador.
Esta situación evidencia debilidades en la ejecución de las actividades "8. Registro de datos de las variables." y "12. Registro del análisis del indicador", por parte del proceso. De igual manera, durante el monitoreo realizado por la OAP no se evidenció esta novedad, lo que refleja debilidades en la aplicación de las actividades de control "9. PC. Revisar y Validar Reporte de variables." y "13. PC. Revisar y Validar Reporte del análisis del indicador" del procedimiento DYP.PR.04.</t>
  </si>
  <si>
    <t>El soporte de cálculo correspondiente a febrero de 2026 presenta un error al momento de su descarga, lo que impide su consulta y validación. Adicionalmente, para los meses de marzo a junio 2026, el soporte aportado no incluye la fecha de radicación de las cuentas, información necesaria para verificar la trazabilidad de los datos utilizados en la medición del indicador.
Esta situación evidencia debilidades en la ejecución de las actividades "8. Registro de datos de las variables." y "12. Registro del análisis del indicador" por parte del proceso.
De igual manera, durante el monitoreo realizado por la OAP no se evidenció esta novedad, lo que refleja debilidades, por parte de esa oficina en la aplicación de las actividades de control "9. PC. Revisar y Validar Reporte de variables." y "13. PC. Revisar y Validar Reporte del análisis del indicador"</t>
  </si>
  <si>
    <t>No es posible calcular el indicador, teniendo en cuenta que uno de los soportes definido en la "fuente de Información", no contempla la programación mensual ni trimestral de las actividades.</t>
  </si>
  <si>
    <t>No es posible verificar las variables registradas ni el resultado del indicador, debido a que el archivo "CRONOGRAMA PLAN DE CAPACITACIÓN 2026", definido como soporte para la medición, no contempla la programación mensual ni trimestral de las actividades. Lo que impide identificar la meta programada para cada período y, por tanto, efectuar el cálculo y la validación de las variables reportadas.
Adicionalmente, al revisar los soportes aportados, se evidenció que para el II trimestre de 2026 no se remitió la totalidad de las evidencias correspondientes a las capacitaciones reportadas, encontrándose ausencia de soporte para cinco (5) capacitaciones. De igual forma, para el I trimestre de 2026 se identificó una inconsistencia entre la información reportada y las evidencias suministradas, toda vez que el proceso reportó siete (7) capacitaciones, pero remitió soportes para ocho (8). Finalmente, en el informe de indicadores aportado no se evidenció la trazabilidad de la revisión y aprobación por parte del líder del proceso.
Lo anterior evidencia reincidencia en una situación previamente identificada al cierre de la vigencia 2025, relacionada con deficiencias en la disponibilidad, consistencia y trazabilidad de la información utilizada para la medición del indicador.</t>
  </si>
  <si>
    <t>En la verificación realizada al indicador de comunicaciones oficiales cerradas en el software de gestión documental, se evidenció que la fórmula definida para la vigencia 2026 y que se visualiza en el "Reporte consolidado" no establece de manera expresa que el numerador debe incluir tanto las comunicaciones oficiales cerradas durante el período evaluado como aquellas provenientes de períodos anteriores que se encontraban pendientes de cierre. Esta precisión sí se encuentra en la ficha técnica del indicador, sin embargo, es importante mencionar que dicha ficha no es información pública, por lo que no es una información que sea de consulta para ciudadanía, entes de control y otras partes interesadas, que al no ser parte de los colaboradores de la entidad, no pueden consultar el documento.
Adicionalmente, se evidenció que para el cálculo del numerador se están incluyendo comunicaciones que, de acuerdo con lo informado por el proceso, ya finalizaron su gestión y trámite; sin embargo, al momento de la verificación estas continuaban registradas con estado “En trámite” en el aplicativo de gestión documental. Lo anterior obedece a que, según el proceso, dichas comunicaciones únicamente tenían pendiente la actualización de su estado a “Finalizado”. En consecuencia, el resultado reportado incorpora registros que no cuentan con evidencia de cierre efectivo en el sistema de información al momento de la medición.
Esta situación evidencia debilidades en la ejecución de las actividades "8. Registro de datos de las variables" y "12. Registro del análisis del indicador", por parte del proceso responsable. De igual manera, durante el monitoreo realizado por la OAP no se identificaron las diferencias, lo que evidencia debilidades en la aplicación de las actividades de control "9. PC. Revisar y Validar Reporte de variables" y "13. PC. Revisar y Validar Reporte del análisis del indicador".
Como consecuencia de lo anterior, el resultado del indicador calculado por la Oficina de Control Interno (OCI) difiere del resultado reportado por el proceso y validado por la OAP durante la totalidad de los meses del primer semestre de 2026.</t>
  </si>
  <si>
    <t>La fuente de información, los datos reportados y el resultado del indicador es consistente a corte 30 de junio 2026.</t>
  </si>
  <si>
    <t>Se realizará su evaluación a diciembre 2026</t>
  </si>
  <si>
    <t>Con corte al 30 de junio de 2026, el Plan de Seguridad y Privacidad de la Información presenta un nivel de avance reportado por el proceso del 51,29 %, mientras que la verificación realizada por la Oficina de Control Interno (OCI) alcanza el 40,60 %,.
Se destaca el cumplimiento total de actividades estratégicas asociadas al diagnóstico y la planificación inicial del Modelo de Seguridad y Privacidad de la Información (MSPI), tales como la actualización del autodiagnóstico, el análisis de contexto, la identificación de partes interesadas, el Plan de Seguridad y Privacidad de la Información, el Plan de Tratamiento de Riesgos y la actualización del Registro Nacional de Bases de Datos.
No obstante, el comportamiento general del plan evidencia riesgos de ejecución en la fase operativa, debido a la existencia de actividades vencidas sin avance, entre ellas la actualización de la identificación de riesgos de seguridad y continuidad, la elaboración del Plan de Implementación de Controles, el Análisis de Impacto del Negocio (BIA) y el Plan de Pruebas de Infraestructura Tecnológica. Adicionalmente, la OCI redujo el porcentaje de cumplimiento de algunas actividades debido a la insuficiencia o ausencia de soportes documentales que permitieran validar los avances reportados, especialmente en la identificación y consolidación de activos de información.
Asimismo, se observan actividades con retrasos entre uno y cuatro meses respecto a las fechas programadas de finalización, lo que podría comprometer el desarrollo oportuno de las acciones posteriores del plan y el fortalecimiento del Sistema de Gestión de Seguridad de la Información.</t>
  </si>
  <si>
    <t>Con corte al 30 de junio de 2026, el Plan de Tratamiento de Riesgos de Seguridad de la Información y Seguridad Digital presenta un avance reportado por el proceso del 40,77 %, mientras que la verificación realizada por la Oficina de Control Interno corresponde al 26,92 %, evidenciando una diferencia de 13,85%.
Se observa avance en la formulación de documentos técnicos asociados al diseño del tratamiento de riesgos, tales como la actualización del Manual de Gestión de Riesgos, la definición de estrategias de tratamiento, el mapeo de riesgos con controles de ISO 27001:2022 y la estructuración del plan de controles, actividades que presentan avances significativos y contribuyen al fortalecimiento metodológico del Sistema de Gestión de Seguridad de la Información. No obstante, varias de estas evidencias corresponden a documentos en borrador o carecen de trazabilidad de elaboración, revisión y aprobación, lo que limita su validación como productos finalizados.
De igual forma, se evidencian debilidades relevantes en las fases de identificación, análisis e implementación de controles. Particularmente, algunas actividades con fecha de finalización durante el primer semestre no registran avances verificables, como la identificación de riesgos, la evaluación de probabilidad e impacto, así como la actualización y clasificación de activos de información, estas últimas debido a la ausencia de soportes que permitieran validar la gestión reportada. Adicionalmente, la OCI no validó avance en la actividad relacionada con la actualización de políticas organizacionales, al evidenciar que las políticas institucionales asociadas no habían sido actualizadas al corte evaluado.
Por otra parte, se reconoce el inicio de acciones orientadas a la cultura de seguridad mediante actividades de sensibilización y el desarrollo de ejercicios de monitoreo y seguimiento de riesgos; sin embargo, estas acciones aún requieren mayor madurez y continuidad para materializar los resultados esperados durante la vigencia.
En conclusión, el plan presenta avances parciales en su componente de planeación y diseño metodológico; sin embargo, registra rezagos en actividades críticas de ejecución, identificación, valoración y tratamiento de riesgos, así como deficiencias en la gestión documental de las evidencias. Esta situación genera riesgos para el cumplimiento oportuno de los objetivos previstos para la vigencia 2026, por lo que se recomienda priorizar durante el segundo semestre la culminación de las actividades vencidas, el fortalecimiento de los soportes de ejecución y la implementación efectiva de los controles definidos.</t>
  </si>
  <si>
    <t>0.50</t>
  </si>
  <si>
    <t>De acuerdo con la información remitida y validada, se observó que, con corte al 30 de junio de 2026, el cumplimiento físico de la Meta 1 alcanzó el 56 %.
La Meta 1 se desarrolla a través de cuatro componentes, que comprenden 12 actividades a cargo de la Oficina Asesora de Planeación: Planeación Estratégica, Plan de Acción Institucional, Políticas Públicas e Instancias de Coordinación.
Durante el segundo trimestre de 2026 se adelantaron las siguientes actividades:
-	En abril, se actualizó el contexto estratégico de los procesos a la versión 2, incorporando la actualización de los objetivos estratégicos de la entidad y las actividades críticas de los procesos.
-	 Se realizó el registro y actualización de la información correspondiente al trimestre en la matriz de seguimiento y la presentación respectiva, así como el informe de seguimiento del aplicativo SEGPLAN.
-	Se efectuó el cargue del PMR con corte al 31 de marzo de 2026 en el aplicativo SAP, de acuerdo con los lineamientos de la Secretaría Distrital de Hacienda, incluyendo la matriz de seguimiento mensual y el archivo PDF.
-	Se realizó el monitoreo y seguimiento al Plan de Acción Institucional correspondiente al primer trimestre de 2026, en relación con las metas sectoriales, objetivos y metas, presupuesto y plan integrado.
Es preciso mencionar que cada una de las actividades ejecutadas durante el II trimestre de 2026, se encuentran soportadas con sus respectivas evidencias.</t>
  </si>
  <si>
    <t>De acuerdo con la información remitida y validada se observó que a corte 30 DE junio de 2026, que el cumplimiento físico de la meta fue del34.58%.
La meta 2 se ejecuta a través de 41 actividades a cargo de las diferentes áreas del JBB, y dentro de las evidencias reportadas y revisadas se identificaron las siguientes actividades para el II trimestre: 
-	Acompañamiento a los procesos para la actualización y publicación de documentación del Sistema de Gestión de Calidad y MIPG, incluyendo el Contexto Estratégico por Procesos, el Manual del Sistema de Gestión y formatos asociados a SEGPLAN.
-	En el marco del PIGA, se alcanzó un cumplimiento del 100 % de las actividades programadas para abril (23), mayo (24) y junio (29).
-	 Se realizó seguimiento a los planes institucionales, mediante alertamientos mensuales, acompañamiento a los procesos y actualización de las matrices de seguimiento.
-	Se efectuó el monitoreo y seguimiento de riesgos de gestión, fiscales, integridad pública, LA/FT/FP y seguridad y privacidad de la información, correspondiente al primer cuatrimestre de 2026.
-	Se realizó seguimiento a las actividades de la Política de Defensa Jurídica y apoyo a la gestión documental de diferentes procesos.
-	La Subdirección Técnica Operativa adelantó la revisión y ajuste de documentos y formatos relacionados con diseño de arbolado, jardinería, agricultura urbana y fortalecimiento de huertas, incluyendo la actualización y eliminación de formatos y la revisión de procedimientos para su posterior publicación en MIPG.
Es preciso mencionar que cada una de las actividades ejecutadas durante el II trimestre de 2026, se encuentran soportadas con sus respectivas evidencias.</t>
  </si>
  <si>
    <t>34.58</t>
  </si>
  <si>
    <t>34.58%</t>
  </si>
  <si>
    <t>De acuerdo con la información remitida y validada se observó que a corte 30 de junio de 2026, que el avance físico de la meta es del 35%.
La meta 3 se ejecuta a través de 14 actividades a cargo del área de Sistemas, y dentro de las evidencias reportadas y revisadas se identificaron las siguientes actividades ejecutadas dentro del II Trimestre:
-	Durante el segundo trimestre se registró un total de 492 casos de soporte en las herramientas GLPI de los cuales 468 fueron atendidos en los tiempos establecidos en los ANS, dado este comportamiento el resultado de ANS para el periodo fue de 95.12%. 
-	Durante el segundo trimestre y de acuerdo con el monitoreo de disponibilidad se contó con un 95% de servicios disponibles.
-	Se realizó la publicación Datos Abiertos - Diagnóstico de Capacidades - Gestión de Oportunidades - Programa de Transparencia.
-	Se adelantaron procesos de contratación del Proceso Renovación Licenciamiento Seguridad Perimetral, proceso de conectividad OC-162400 con ETB. 
Es preciso mencionar que cada una de las actividades ejecutadas durante el II trimestre de 2026, se encuentran soportadas con sus respectivas evidencias.</t>
  </si>
  <si>
    <t>De acuerdo con la información remitida y validada se observó que a corte 30 de junio, que el avance físico de la meta fue del 50%.
La meta 4 se ejecuta a través de 7 actividades a cargo del área de Gestión Documental y dentro de las evidencias reportadas y revisadas se identificaron las siguientes actividades:
1.	Tablas de retención y valoración documental: El 26 de mayo de 2026, en el marco del Comité Institucional de Gestión y Desempeño No. 3, fueron presentadas y aprobadas las Tablas de Valoración Documental (TVD) correspondientes al fondo documental del Jardín Botánico. Una vez se formalice el acta del Comité, se procederá con su radicación ante el Consejo Distrital de Archivos de Bogotá, para el trámite correspondiente.
En cuanto a las Tablas de Retención Documental (TRD), se encuentra pendiente la respuesta del Consejo Distrital de Archivos de Bogotá frente a las correcciones y ajustes previamente remitidos por la Entidad.
2.	Sistema de Gestión de Documentos Electrónicos de Archivo GEA 2.0: En el mes de abril de 2026 se llevaron a cabo procesos de capacitación en diferentes temas relacionados con el uso del nuevo aplicativo de correspondencia GEA 2.0.
3.	Aprobación e Implementación Sistema Integrado de Conservación: Se elaboraron los Programas de Capacitación y Sensibilización, Inspección y Mantenimiento y Saneamiento Ambiental, junto con sus procedimientos, formatos e informes técnicos de implementación. La documentación fue remitida a la Oficina de Planeación y actualmente se encuentra en proceso de revisión y ajuste, previo a su aprobación y publicación en el SIG.
Se han realizado las gestiones de seguimiento con la Oficina de Planeación; sin embargo, se presentan retrasos asociados al volumen de información pendiente de revisión. Como medida de mitigación, Gestión Documental dispuso de su equipo profesional para atender las observaciones y agilizar los ajustes requeridos, con el fin de avanzar en la aprobación y publicación de los documentos.
4.	Actualización del Programa de Gestión Documental –PGD: Se evidenció que la actualización de la versión 5 fue aprobada el 30 de marzo de 2026, en el marco del Comité Institucional de Gestión y Desempeño, correspondiente a la vigencia 2025–2028. Los ajustes realizados obedecen a la expedición del Acuerdo 001 de 2024 del Archivo General de la Nación (AGN). La versión actualizada se encuentra en proceso de adopción y publicación en el Sistema Integrado de Gestión (SIG) y en Datos Abiertos.
5.	Realizar procesos técnicos documentales en el Archivo Central: Se evidenció la realización de la búsqueda, digitalización y reincorporación de los expedientes solicitados a través del formato de préstamos documentales abril 2026 de las diferentes áreas del JB JCM.
6.	Actualización de procedimientos y formatos Actualización de procedimientos y formatos: Se evidenció la publicación en el sistema integrado de gestión el 8 de abril la Manual DOC.PR.05.M.02 – Organización de Expedientes Físicos de Archivo y se actualizó el Procedimiento DOC.PR.05 – Organización de Archivos y Transferencias Primarias. junto a los ocho (8) formatos asociados al procedimiento y la elaboración del Procedimiento de Disposición Final de Documentos, el cual s encuentra en revisión de la OAP. 
7.	Elaboración del Plan Institucional de Archivos (PINAR) de la entidad, el cual fue socializado y aprobado en el Comité MIPG del 27 de enero de 2026. Posteriormente, se publicó en la página web institucional. 
Es preciso mencionar que cada una de las actividades ejecutadas durante el II trimestre de 2026, se encuentran soportadas con sus respectivas evidencias.</t>
  </si>
  <si>
    <t xml:space="preserve">De acuerdo con la información remitida y validada se observó que a corte 30 de junio, que el avance físico de la meta fue del 47%.
Durante el segundo trimestre de 2026, el Área de Infraestructura y Mantenimiento del Jardín Botánico José Celestino Mutis adelantó actividades de gestión técnica, contractual y operativa orientadas a garantizar la adecuada conservación y funcionamiento de la infraestructura institucional. Se elaboró el concepto técnico sobre las circulaciones internas del Jardín como insumo para futuras intervenciones de infraestructura y accesibilidad, y se atendieron oportunamente las solicitudes de mantenimiento preventivo, correctivo y de emergencia recibidas a través de la mesa de ayuda.
En materia contractual, se estructuraron, revisaron y ajustaron estudios previos, análisis de mercado, especificaciones técnicas, presupuestos y demás documentos requeridos para procesos asociados al mantenimiento de equipos, redes contra incendios, obras civiles, cubiertas, tanques, parque automotor y adquisición de materiales. Así mismo, se efectuó seguimiento a contratos en ejecución y procesos de liquidación, incluyendo actuaciones relacionadas con garantías contractuales y atención de daños y observaciones de postventa.
En términos generales, se evidenció continuidad en la prestación de los servicios de mantenimiento y en la atención de los requerimientos institucionales, así como seguimiento a las actividades programadas e indicadores de gestión, contribuyendo a la adecuada operación y conservación de las instalaciones del Jardín Botánico.
Es preciso mencionar que cada una de las actividades ejecutadas durante el I trimestre de 2026, se encuentran soportadas con sus respectivas evidencias.
 </t>
  </si>
  <si>
    <t>De acuerdo con la información remitida y validada, se observó que, con corte al 30 de junio de 2026, el avance físico de la meta alcanzó un 46 %.
La meta N° 6 se ejecuta a través de dos líneas comunicativas: 1. Comunicación interna y 2. Comunicación externa: dentro de las evidencias reportadas y revisadas se identificaron las siguientes actividades:
1.	COMUNICACIÓN INTERNA: 
-	Contenidos internos difundidos: Durante el II trimestre se realizaron 38 acciones de divulgación en los canales internos de la Entidad.
-	Monitoreo de medios: Durante el II trimestre se validó la publicación de 175 noticias del JB en medios de comunicación.
-	Seguimiento tráfico de necesidades comunicativas: Durante el II trimestre se atendieron 81 solicitudes de necesidades comunicativas de las diferentes áreas del JB. 
-	Sinergias distritales: Durante el II Trimestre se divulgaron 8 sinergias Distritales. 
2.	COMUNICACIÓN EXTERNA: 
-	Boletines de prensa: Durante el II trimestre se elaboraron y difundieron 18 boletines de prensa. 
-	Apoyo y cubrimiento de eventos: Durante el II trimestre se acompañaron y cubrieron 32 eventos.  
-	Contenido institucional página web: Durante el II trimestre se publicaron en la página web del Jardín Botánico un total de 172 publicaciones de carácter normativo e institucional.
-	Contenido redes sociales del JBB: durante el II trimestre se generaron y difundieron por redes sociales un total de 1.137 noticias y/o campañas.
Es preciso mencionar que cada una de las actividades ejecutadas durante el II trimestre de 2026, se encuentran soportadas con sus respectivas evidencias.</t>
  </si>
  <si>
    <t xml:space="preserve">Conforme a los soportes allegados, la OCI evidencia que para el corte del primer semestre de 2026 se ejecutaron todas las actividades programadas, obteniendo un nivel de avance de 50%. 
Dentro de las principales actividades desarrolladas se encuentran: IT001 - Evaluación, diagnóstico y desarrollo de la integración de sistemas administrativos y financieros, IT003 - . Fortalecimiento de la Política de Gobierno Digital en el Jardín Botánico José Celestino Mutis, IT004 - Desarrollo, optimización y gestión de los aplicativos en el marco de la política de gestión documental, IT005 - Implementación de la nueva página web del Jardín Botánico José Celestino Mutis, IT008 - Administración, renovación y soporte Plataforma Tecnológica del Jardín Botánico José Celestino Mutis, IT010 - Renovación Servicios Nube Pública Azure, IT002 - Se validaron las fuentes de información correspondientes al proyecto de Coberturas Vegetales de la Subdirección Técnica, 
IT003 - se realizaron las actividades relacionadas con la implementación de la Política de Gobierno Digital en la Entidad, IT004 - Se realizó el hito técnico más relevante con la migración de la conexión de correo del protocolo IMAP a Microsoft Graph utilizando OAuth2 (commits ab3b2710 y 59b06aee), IT005 - Durante el periodo se finalizó el desarrollo de la nueva versión del Sitio Web Institucional, junto con la elaboración de la  documentación técnica y IT008 - Durante el periodo se realizó la correspondiente gestión de la infraestructura de TI de la Entidad, con el monitoreo a su disponibilidad y la atención a los requerimientos generados en la entidad con relación al soporte de software y hardware.
</t>
  </si>
  <si>
    <t>62.8%</t>
  </si>
  <si>
    <t>96.2%</t>
  </si>
  <si>
    <t>75.4%</t>
  </si>
  <si>
    <t xml:space="preserve">92.9% </t>
  </si>
  <si>
    <t xml:space="preserve">78.1% </t>
  </si>
  <si>
    <t>El ejercicio de validación al cumplimiento de actividades, se efectuara en el marco de la auditoría al Proceso GTH la cual iniciará en el mes de septiembre de 2026</t>
  </si>
  <si>
    <t>El ejercicio de validación al cumplimiento de actividades se efectuará en el respectivo seguimiento a llevarse a cabo en el mes de diciembre de 2026</t>
  </si>
  <si>
    <t>Revisados los soportes frente al monitoreo efectuado al Plan Anual de Adquisiciones, la OCI  evidencia que la OAP adelantó las gestiones respectivas de monitoreo en el primer y segundo trimestre de 2025 cumpliendo asi con las actividades programadas para el primer semestre de 2026 con un avance del 50% para la vigencia programada.</t>
  </si>
  <si>
    <t>Se realizó la verificación de los soportes correspondientes al seguimiento de las actividades que conforman la planeación estratégica para el primer semestre de la vigencia 2026, evidenciándose un avance del 59,7 % en su ejecución, frente a las 25 actividades programadas para el periodo.</t>
  </si>
  <si>
    <t>59.7</t>
  </si>
  <si>
    <t>59.7%</t>
  </si>
  <si>
    <t>Se realizó la verificación de los soportes correspondientes al seguimiento de las actividades que conforman el Plan de Sostenibilidad MIPG para el primer semestre de la vigencia 2026, evidenciándose un avance del 34,58 % en su ejecución, frente a las 37 actividades programadas para el periodo.</t>
  </si>
  <si>
    <t>De acuerdo con la información presentada, la OCI evidenció que, durante el primer semestre de la vigencia 2026, las actividades programadas en el Plan Anual de Auditoría fueron ejecutadas conforme a lo previsto. En este sentido, la gestión desarrollada permitió alcanzar un nivel de cumplimiento del 50 % respecto de las actividades programadas para el periodo.</t>
  </si>
  <si>
    <t xml:space="preserve">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</si>
</sst>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3" formatCode="_-* #,##0.00_-;\-* #,##0.00_-;_-* &quot;-&quot;??_-;_-@_-"/>
    <numFmt numFmtId="164" formatCode="0.0"/>
    <numFmt numFmtId="165" formatCode="0.0%"/>
    <numFmt numFmtId="166" formatCode="[$$-240A]\ #,##0;\-[$$-240A]\ #,##0"/>
    <numFmt numFmtId="167" formatCode="[$$-240A]\ #,##0"/>
    <numFmt numFmtId="168" formatCode="#,##0.0"/>
  </numFmts>
  <fonts count="27" x14ac:knownFonts="1">
    <font>
      <sz val="11"/>
      <color theme="1"/>
      <name val="Calibri"/>
      <family val="2"/>
      <scheme val="minor"/>
    </font>
    <font>
      <sz val="10"/>
      <color theme="1"/>
      <name val="Arial"/>
      <family val="2"/>
    </font>
    <font>
      <sz val="11"/>
      <color theme="1"/>
      <name val="Calibri"/>
      <family val="2"/>
      <scheme val="minor"/>
    </font>
    <font>
      <sz val="10"/>
      <name val="Arial"/>
      <family val="2"/>
    </font>
    <font>
      <sz val="8"/>
      <name val="Calibri"/>
      <family val="2"/>
      <scheme val="minor"/>
    </font>
    <font>
      <sz val="10"/>
      <name val="Arial"/>
      <family val="2"/>
    </font>
    <font>
      <b/>
      <sz val="11"/>
      <color theme="0"/>
      <name val="Arial"/>
      <family val="2"/>
    </font>
    <font>
      <sz val="11"/>
      <color theme="1"/>
      <name val="Arial"/>
      <family val="2"/>
    </font>
    <font>
      <b/>
      <sz val="11"/>
      <color theme="1"/>
      <name val="Arial"/>
      <family val="2"/>
    </font>
    <font>
      <sz val="11"/>
      <color rgb="FFFFFFFF"/>
      <name val="Arial"/>
      <family val="2"/>
    </font>
    <font>
      <sz val="11"/>
      <color rgb="FFFF0000"/>
      <name val="Arial"/>
      <family val="2"/>
    </font>
    <font>
      <b/>
      <sz val="11"/>
      <color rgb="FFFFFFFF"/>
      <name val="Arial"/>
      <family val="2"/>
    </font>
    <font>
      <sz val="11"/>
      <color rgb="FF000000"/>
      <name val="Arial"/>
      <family val="2"/>
    </font>
    <font>
      <b/>
      <sz val="11"/>
      <color rgb="FF000000"/>
      <name val="Arial"/>
      <family val="2"/>
    </font>
    <font>
      <sz val="11"/>
      <color theme="1"/>
      <name val="Calibri"/>
      <family val="2"/>
      <scheme val="minor"/>
    </font>
    <font>
      <sz val="11"/>
      <name val="Arial"/>
      <family val="2"/>
    </font>
    <font>
      <sz val="11"/>
      <color theme="0"/>
      <name val="Arial"/>
      <family val="2"/>
    </font>
    <font>
      <u/>
      <sz val="11"/>
      <color theme="10"/>
      <name val="Calibri"/>
      <family val="2"/>
      <scheme val="minor"/>
    </font>
    <font>
      <sz val="11"/>
      <color rgb="FFFF0000"/>
      <name val="Calibri"/>
      <family val="2"/>
      <scheme val="minor"/>
    </font>
    <font>
      <b/>
      <sz val="11"/>
      <color theme="1"/>
      <name val="Calibri"/>
      <family val="2"/>
      <scheme val="minor"/>
    </font>
    <font>
      <b/>
      <sz val="11"/>
      <color rgb="FFFFFFFF"/>
      <name val="Calibri"/>
      <family val="2"/>
      <scheme val="minor"/>
    </font>
    <font>
      <sz val="11"/>
      <color rgb="FFFFFFFF"/>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sz val="10"/>
      <color rgb="FF000000"/>
      <name val="Arial"/>
      <family val="2"/>
    </font>
    <font>
      <sz val="11"/>
      <name val="Calibri"/>
      <family val="2"/>
      <scheme val="minor"/>
    </font>
  </fonts>
  <fills count="21">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1" tint="0.499984740745262"/>
        <bgColor rgb="FF000000"/>
      </patternFill>
    </fill>
    <fill>
      <patternFill patternType="solid">
        <fgColor theme="5" tint="-0.249977111117893"/>
        <bgColor indexed="64"/>
      </patternFill>
    </fill>
    <fill>
      <patternFill patternType="solid">
        <fgColor rgb="FF002060"/>
        <bgColor indexed="64"/>
      </patternFill>
    </fill>
    <fill>
      <patternFill patternType="solid">
        <fgColor rgb="FF236E09"/>
        <bgColor rgb="FF000000"/>
      </patternFill>
    </fill>
    <fill>
      <patternFill patternType="solid">
        <fgColor rgb="FF86B659"/>
        <bgColor rgb="FF000000"/>
      </patternFill>
    </fill>
    <fill>
      <patternFill patternType="solid">
        <fgColor theme="0"/>
        <bgColor indexed="64"/>
      </patternFill>
    </fill>
    <fill>
      <patternFill patternType="solid">
        <fgColor theme="7" tint="0.59999389629810485"/>
        <bgColor rgb="FF000000"/>
      </patternFill>
    </fill>
    <fill>
      <patternFill patternType="solid">
        <fgColor theme="7" tint="0.59999389629810485"/>
        <bgColor indexed="64"/>
      </patternFill>
    </fill>
    <fill>
      <patternFill patternType="solid">
        <fgColor theme="0"/>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rgb="FF00CC00"/>
        <bgColor indexed="64"/>
      </patternFill>
    </fill>
    <fill>
      <patternFill patternType="solid">
        <fgColor rgb="FFEE0000"/>
        <bgColor indexed="64"/>
      </patternFill>
    </fill>
    <fill>
      <patternFill patternType="solid">
        <fgColor rgb="FFFFFF00"/>
        <bgColor indexed="64"/>
      </patternFill>
    </fill>
    <fill>
      <patternFill patternType="solid">
        <fgColor rgb="FFFF0000"/>
        <bgColor indexed="64"/>
      </patternFill>
    </fill>
    <fill>
      <patternFill patternType="solid">
        <fgColor theme="5" tint="0.39997558519241921"/>
        <bgColor indexed="64"/>
      </patternFill>
    </fill>
    <fill>
      <patternFill patternType="solid">
        <fgColor theme="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bottom style="thin">
        <color rgb="FF000000"/>
      </bottom>
      <diagonal/>
    </border>
    <border>
      <left/>
      <right style="thin">
        <color rgb="FF000000"/>
      </right>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bottom/>
      <diagonal/>
    </border>
  </borders>
  <cellStyleXfs count="10">
    <xf numFmtId="0" fontId="0" fillId="0" borderId="0"/>
    <xf numFmtId="0" fontId="3" fillId="0" borderId="0"/>
    <xf numFmtId="0" fontId="5" fillId="0" borderId="0"/>
    <xf numFmtId="0" fontId="3" fillId="0" borderId="0"/>
    <xf numFmtId="43" fontId="3" fillId="0" borderId="0" applyFont="0" applyFill="0" applyBorder="0" applyAlignment="0" applyProtection="0"/>
    <xf numFmtId="9" fontId="14"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43" fontId="14" fillId="0" borderId="0" applyFont="0" applyFill="0" applyBorder="0" applyAlignment="0" applyProtection="0"/>
    <xf numFmtId="9" fontId="3" fillId="0" borderId="0" applyFont="0" applyFill="0" applyBorder="0" applyAlignment="0" applyProtection="0"/>
  </cellStyleXfs>
  <cellXfs count="297">
    <xf numFmtId="0" fontId="0" fillId="0" borderId="0" xfId="0"/>
    <xf numFmtId="0" fontId="7" fillId="0" borderId="0" xfId="0" applyFont="1"/>
    <xf numFmtId="10" fontId="7" fillId="0" borderId="0" xfId="0" applyNumberFormat="1" applyFont="1"/>
    <xf numFmtId="0" fontId="10" fillId="0" borderId="0" xfId="0" applyFont="1"/>
    <xf numFmtId="0" fontId="7" fillId="0" borderId="0" xfId="0" applyFont="1" applyAlignment="1">
      <alignment horizontal="center" vertical="center"/>
    </xf>
    <xf numFmtId="10" fontId="7" fillId="0" borderId="0" xfId="0" applyNumberFormat="1" applyFont="1" applyAlignment="1">
      <alignment horizontal="center" vertical="center"/>
    </xf>
    <xf numFmtId="0" fontId="9" fillId="7" borderId="1" xfId="0" applyFont="1" applyFill="1" applyBorder="1" applyAlignment="1">
      <alignment horizontal="center" vertical="center"/>
    </xf>
    <xf numFmtId="0" fontId="8" fillId="0" borderId="5" xfId="0" applyFont="1" applyBorder="1" applyAlignment="1">
      <alignment horizontal="center" vertical="center" wrapText="1"/>
    </xf>
    <xf numFmtId="0" fontId="7" fillId="0" borderId="1" xfId="0" applyFont="1" applyBorder="1" applyAlignment="1">
      <alignment horizontal="center" vertical="center"/>
    </xf>
    <xf numFmtId="0" fontId="11" fillId="8" borderId="1" xfId="0" applyFont="1" applyFill="1" applyBorder="1" applyAlignment="1">
      <alignment horizontal="center" vertical="center" wrapText="1"/>
    </xf>
    <xf numFmtId="10" fontId="11" fillId="8" borderId="1" xfId="0" applyNumberFormat="1" applyFont="1" applyFill="1" applyBorder="1" applyAlignment="1">
      <alignment horizontal="center" vertical="center" wrapText="1"/>
    </xf>
    <xf numFmtId="0" fontId="8" fillId="0" borderId="0" xfId="0" applyFont="1" applyAlignment="1">
      <alignment vertical="center"/>
    </xf>
    <xf numFmtId="0" fontId="8" fillId="0" borderId="5" xfId="0" applyFont="1" applyBorder="1" applyAlignment="1">
      <alignment vertical="center"/>
    </xf>
    <xf numFmtId="0" fontId="11" fillId="8" borderId="2" xfId="0" applyFont="1" applyFill="1" applyBorder="1" applyAlignment="1">
      <alignment horizontal="center" vertical="center" wrapText="1"/>
    </xf>
    <xf numFmtId="10" fontId="11" fillId="8" borderId="2" xfId="0" applyNumberFormat="1" applyFont="1" applyFill="1" applyBorder="1" applyAlignment="1">
      <alignment horizontal="center" vertical="center" wrapText="1"/>
    </xf>
    <xf numFmtId="0" fontId="7" fillId="0" borderId="12" xfId="0" applyFont="1" applyBorder="1" applyAlignment="1">
      <alignment horizontal="center" vertical="center" wrapText="1"/>
    </xf>
    <xf numFmtId="9" fontId="7" fillId="0" borderId="12" xfId="0" applyNumberFormat="1" applyFont="1" applyBorder="1" applyAlignment="1">
      <alignment horizontal="center" vertical="center" wrapText="1"/>
    </xf>
    <xf numFmtId="10" fontId="7" fillId="0" borderId="12" xfId="0" applyNumberFormat="1" applyFont="1" applyBorder="1" applyAlignment="1">
      <alignment horizontal="center" vertical="center" wrapText="1"/>
    </xf>
    <xf numFmtId="0" fontId="7" fillId="0" borderId="0" xfId="0" applyFont="1" applyAlignment="1">
      <alignment horizontal="center" vertical="center" wrapText="1"/>
    </xf>
    <xf numFmtId="3" fontId="7" fillId="0" borderId="12" xfId="0" applyNumberFormat="1" applyFont="1" applyBorder="1" applyAlignment="1">
      <alignment horizontal="center" vertical="center" wrapText="1"/>
    </xf>
    <xf numFmtId="0" fontId="7" fillId="9" borderId="12" xfId="0" applyFont="1" applyFill="1" applyBorder="1" applyAlignment="1">
      <alignment horizontal="center" vertical="center" wrapText="1"/>
    </xf>
    <xf numFmtId="2" fontId="7" fillId="0" borderId="12" xfId="0" applyNumberFormat="1" applyFont="1" applyBorder="1" applyAlignment="1">
      <alignment horizontal="center" vertical="center" wrapText="1"/>
    </xf>
    <xf numFmtId="0" fontId="7" fillId="0" borderId="14" xfId="0" applyFont="1" applyBorder="1" applyAlignment="1">
      <alignment horizontal="center" vertical="center" wrapText="1"/>
    </xf>
    <xf numFmtId="3" fontId="15" fillId="0" borderId="1" xfId="0" applyNumberFormat="1" applyFont="1" applyBorder="1" applyAlignment="1" applyProtection="1">
      <alignment horizontal="center" vertical="center"/>
      <protection locked="0"/>
    </xf>
    <xf numFmtId="9" fontId="15" fillId="0" borderId="1" xfId="0" applyNumberFormat="1" applyFont="1" applyBorder="1" applyAlignment="1" applyProtection="1">
      <alignment horizontal="center" vertical="center"/>
      <protection locked="0"/>
    </xf>
    <xf numFmtId="3" fontId="15" fillId="0" borderId="1" xfId="0" applyNumberFormat="1" applyFont="1" applyBorder="1" applyAlignment="1" applyProtection="1">
      <alignment horizontal="center" vertical="center" wrapText="1"/>
      <protection locked="0"/>
    </xf>
    <xf numFmtId="0" fontId="7" fillId="0" borderId="12" xfId="0" applyFont="1" applyBorder="1" applyAlignment="1">
      <alignment horizontal="center" vertical="center"/>
    </xf>
    <xf numFmtId="0" fontId="12" fillId="0" borderId="1" xfId="0" applyFont="1" applyBorder="1" applyAlignment="1">
      <alignment horizontal="center" vertical="center" wrapText="1"/>
    </xf>
    <xf numFmtId="0" fontId="12" fillId="0" borderId="10" xfId="0" applyFont="1" applyBorder="1" applyAlignment="1">
      <alignment horizontal="center" vertical="center" wrapText="1"/>
    </xf>
    <xf numFmtId="3" fontId="12" fillId="0" borderId="10" xfId="0" applyNumberFormat="1" applyFont="1" applyBorder="1" applyAlignment="1">
      <alignment horizontal="center" vertical="center" wrapText="1"/>
    </xf>
    <xf numFmtId="0" fontId="12"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2" fillId="0" borderId="12" xfId="0" applyFont="1" applyBorder="1" applyAlignment="1">
      <alignment horizontal="center" vertical="center" wrapText="1"/>
    </xf>
    <xf numFmtId="0" fontId="7" fillId="0" borderId="16" xfId="0" applyFont="1" applyBorder="1" applyAlignment="1">
      <alignment horizontal="center" vertical="center" wrapText="1"/>
    </xf>
    <xf numFmtId="0" fontId="12" fillId="0" borderId="13" xfId="0" applyFont="1" applyBorder="1" applyAlignment="1">
      <alignment horizontal="center" vertical="center" wrapText="1"/>
    </xf>
    <xf numFmtId="0" fontId="7" fillId="0" borderId="1" xfId="0" applyFont="1" applyBorder="1" applyAlignment="1">
      <alignment horizontal="center" vertical="center" wrapText="1"/>
    </xf>
    <xf numFmtId="0" fontId="12" fillId="9" borderId="1" xfId="0" applyFont="1" applyFill="1" applyBorder="1" applyAlignment="1">
      <alignment horizontal="center" vertical="center" wrapText="1"/>
    </xf>
    <xf numFmtId="0" fontId="12" fillId="9" borderId="1" xfId="0" applyFont="1" applyFill="1" applyBorder="1" applyAlignment="1">
      <alignment horizontal="justify" vertical="center" wrapText="1"/>
    </xf>
    <xf numFmtId="9" fontId="13" fillId="13" borderId="1" xfId="0" applyNumberFormat="1" applyFont="1" applyFill="1" applyBorder="1" applyAlignment="1">
      <alignment horizontal="center" vertical="center"/>
    </xf>
    <xf numFmtId="9" fontId="7" fillId="0" borderId="1" xfId="5" applyFont="1" applyBorder="1" applyAlignment="1">
      <alignment horizontal="center" vertical="center"/>
    </xf>
    <xf numFmtId="166" fontId="13" fillId="13" borderId="1" xfId="0" applyNumberFormat="1" applyFont="1" applyFill="1" applyBorder="1" applyAlignment="1">
      <alignment horizontal="right" vertical="center"/>
    </xf>
    <xf numFmtId="166" fontId="12" fillId="12" borderId="1" xfId="0" applyNumberFormat="1" applyFont="1" applyFill="1" applyBorder="1" applyAlignment="1">
      <alignment horizontal="right" vertical="center"/>
    </xf>
    <xf numFmtId="166" fontId="12" fillId="0" borderId="1" xfId="0" applyNumberFormat="1" applyFont="1" applyBorder="1" applyAlignment="1">
      <alignment horizontal="right" vertical="center"/>
    </xf>
    <xf numFmtId="166" fontId="13" fillId="14" borderId="1" xfId="0" applyNumberFormat="1" applyFont="1" applyFill="1" applyBorder="1" applyAlignment="1">
      <alignment horizontal="right" vertical="center"/>
    </xf>
    <xf numFmtId="167" fontId="7" fillId="0" borderId="1" xfId="0" applyNumberFormat="1" applyFont="1" applyBorder="1" applyAlignment="1">
      <alignment horizontal="right" vertical="center"/>
    </xf>
    <xf numFmtId="0" fontId="8" fillId="0" borderId="5" xfId="0" applyFont="1" applyBorder="1" applyAlignment="1">
      <alignment horizontal="center" vertical="center"/>
    </xf>
    <xf numFmtId="0" fontId="0" fillId="0" borderId="12" xfId="0" applyBorder="1" applyAlignment="1">
      <alignment horizontal="center" vertical="center" wrapText="1"/>
    </xf>
    <xf numFmtId="2" fontId="7" fillId="0" borderId="13" xfId="0" applyNumberFormat="1" applyFont="1" applyBorder="1" applyAlignment="1">
      <alignment horizontal="center" vertical="center" wrapText="1"/>
    </xf>
    <xf numFmtId="165" fontId="7" fillId="0" borderId="1" xfId="5" applyNumberFormat="1" applyFont="1" applyBorder="1" applyAlignment="1">
      <alignment horizontal="center" vertical="center"/>
    </xf>
    <xf numFmtId="165" fontId="13" fillId="13" borderId="1" xfId="0" applyNumberFormat="1" applyFont="1" applyFill="1" applyBorder="1" applyAlignment="1">
      <alignment horizontal="center" vertical="center"/>
    </xf>
    <xf numFmtId="9" fontId="7" fillId="0" borderId="12" xfId="0" applyNumberFormat="1" applyFont="1" applyBorder="1" applyAlignment="1">
      <alignment horizontal="center" vertical="center"/>
    </xf>
    <xf numFmtId="0" fontId="12" fillId="0" borderId="15" xfId="0" applyFont="1" applyBorder="1" applyAlignment="1">
      <alignment horizontal="center" vertical="center" wrapText="1"/>
    </xf>
    <xf numFmtId="2" fontId="12" fillId="0" borderId="15" xfId="0" applyNumberFormat="1" applyFont="1" applyBorder="1" applyAlignment="1">
      <alignment horizontal="center" vertical="center" wrapText="1"/>
    </xf>
    <xf numFmtId="3" fontId="15" fillId="0" borderId="3" xfId="0" applyNumberFormat="1" applyFont="1" applyBorder="1" applyAlignment="1" applyProtection="1">
      <alignment horizontal="center" vertical="center"/>
      <protection locked="0"/>
    </xf>
    <xf numFmtId="0" fontId="7" fillId="0" borderId="15" xfId="0" applyFont="1" applyBorder="1" applyAlignment="1">
      <alignment horizontal="center" vertical="center"/>
    </xf>
    <xf numFmtId="9" fontId="7" fillId="0" borderId="15" xfId="0" applyNumberFormat="1" applyFont="1" applyBorder="1" applyAlignment="1">
      <alignment horizontal="center" vertical="center" wrapText="1"/>
    </xf>
    <xf numFmtId="0" fontId="7" fillId="0" borderId="17" xfId="0" applyFont="1" applyBorder="1" applyAlignment="1">
      <alignment horizontal="center" vertical="center"/>
    </xf>
    <xf numFmtId="3" fontId="7" fillId="0" borderId="15" xfId="0" applyNumberFormat="1" applyFont="1" applyBorder="1" applyAlignment="1">
      <alignment horizontal="center" vertical="center" wrapText="1"/>
    </xf>
    <xf numFmtId="2" fontId="7" fillId="0" borderId="15" xfId="0" applyNumberFormat="1" applyFont="1" applyBorder="1" applyAlignment="1">
      <alignment horizontal="center" vertical="center" wrapText="1"/>
    </xf>
    <xf numFmtId="10" fontId="7" fillId="0" borderId="12" xfId="0" applyNumberFormat="1" applyFont="1" applyBorder="1" applyAlignment="1">
      <alignment horizontal="center" vertical="center"/>
    </xf>
    <xf numFmtId="3" fontId="7" fillId="0" borderId="12" xfId="0" applyNumberFormat="1" applyFont="1" applyBorder="1" applyAlignment="1">
      <alignment horizontal="center" vertical="center"/>
    </xf>
    <xf numFmtId="3" fontId="7" fillId="0" borderId="19" xfId="0" applyNumberFormat="1" applyFont="1" applyBorder="1" applyAlignment="1">
      <alignment horizontal="center" vertical="center" wrapText="1"/>
    </xf>
    <xf numFmtId="1" fontId="7" fillId="0" borderId="12" xfId="0" applyNumberFormat="1" applyFont="1" applyBorder="1" applyAlignment="1">
      <alignment horizontal="center" vertical="center"/>
    </xf>
    <xf numFmtId="0" fontId="7" fillId="0" borderId="13" xfId="0" applyFont="1" applyBorder="1" applyAlignment="1">
      <alignment horizontal="center" vertical="center"/>
    </xf>
    <xf numFmtId="168" fontId="7" fillId="0" borderId="12" xfId="0" applyNumberFormat="1" applyFont="1" applyBorder="1" applyAlignment="1">
      <alignment horizontal="center" vertical="center" wrapText="1"/>
    </xf>
    <xf numFmtId="3" fontId="15" fillId="0" borderId="12" xfId="0" applyNumberFormat="1" applyFont="1" applyBorder="1" applyAlignment="1" applyProtection="1">
      <alignment horizontal="center" vertical="center"/>
      <protection locked="0"/>
    </xf>
    <xf numFmtId="3" fontId="15" fillId="0" borderId="20" xfId="0" applyNumberFormat="1" applyFont="1" applyBorder="1" applyAlignment="1" applyProtection="1">
      <alignment horizontal="center" vertical="center"/>
      <protection locked="0"/>
    </xf>
    <xf numFmtId="3" fontId="15" fillId="0" borderId="13" xfId="0" applyNumberFormat="1" applyFont="1" applyBorder="1" applyAlignment="1" applyProtection="1">
      <alignment horizontal="center" vertical="center"/>
      <protection locked="0"/>
    </xf>
    <xf numFmtId="0" fontId="7" fillId="0" borderId="14" xfId="0" applyFont="1" applyBorder="1" applyAlignment="1">
      <alignment horizontal="center" vertical="center"/>
    </xf>
    <xf numFmtId="2" fontId="7" fillId="0" borderId="15" xfId="0" applyNumberFormat="1" applyFont="1" applyBorder="1" applyAlignment="1">
      <alignment horizontal="center" vertical="center"/>
    </xf>
    <xf numFmtId="9" fontId="7" fillId="0" borderId="15" xfId="0" applyNumberFormat="1" applyFont="1" applyBorder="1" applyAlignment="1">
      <alignment horizontal="center" vertical="center"/>
    </xf>
    <xf numFmtId="9" fontId="0" fillId="15" borderId="12" xfId="0" applyNumberFormat="1" applyFill="1" applyBorder="1" applyAlignment="1">
      <alignment horizontal="center" vertical="center" wrapText="1"/>
    </xf>
    <xf numFmtId="10" fontId="0" fillId="15" borderId="12" xfId="0" applyNumberFormat="1" applyFill="1" applyBorder="1" applyAlignment="1">
      <alignment horizontal="center" vertical="center" wrapText="1"/>
    </xf>
    <xf numFmtId="10" fontId="0" fillId="16" borderId="12" xfId="0" applyNumberFormat="1" applyFill="1" applyBorder="1" applyAlignment="1">
      <alignment horizontal="center" vertical="center" wrapText="1"/>
    </xf>
    <xf numFmtId="10" fontId="0" fillId="17" borderId="12" xfId="0" applyNumberFormat="1" applyFill="1" applyBorder="1" applyAlignment="1">
      <alignment horizontal="center" vertical="center" wrapText="1"/>
    </xf>
    <xf numFmtId="9" fontId="0" fillId="16" borderId="12" xfId="0" applyNumberFormat="1" applyFill="1" applyBorder="1" applyAlignment="1">
      <alignment horizontal="center" vertical="center" wrapText="1"/>
    </xf>
    <xf numFmtId="9" fontId="7" fillId="0" borderId="13" xfId="0" applyNumberFormat="1" applyFont="1" applyBorder="1" applyAlignment="1">
      <alignment horizontal="center" vertical="center" wrapText="1"/>
    </xf>
    <xf numFmtId="9" fontId="7" fillId="0" borderId="21" xfId="0" applyNumberFormat="1" applyFont="1" applyBorder="1" applyAlignment="1">
      <alignment horizontal="center" vertical="center" wrapText="1"/>
    </xf>
    <xf numFmtId="165" fontId="7" fillId="0" borderId="21" xfId="0" applyNumberFormat="1" applyFont="1" applyBorder="1" applyAlignment="1">
      <alignment horizontal="center" vertical="center" wrapText="1"/>
    </xf>
    <xf numFmtId="9" fontId="7" fillId="0" borderId="22" xfId="0" applyNumberFormat="1" applyFont="1" applyBorder="1" applyAlignment="1">
      <alignment horizontal="center" vertical="center" wrapText="1"/>
    </xf>
    <xf numFmtId="9" fontId="7" fillId="0" borderId="23" xfId="0" applyNumberFormat="1" applyFont="1" applyBorder="1" applyAlignment="1">
      <alignment horizontal="center" vertical="center" wrapText="1"/>
    </xf>
    <xf numFmtId="3" fontId="7" fillId="0" borderId="13" xfId="0" applyNumberFormat="1" applyFont="1" applyBorder="1" applyAlignment="1">
      <alignment horizontal="center" vertical="center"/>
    </xf>
    <xf numFmtId="9" fontId="7" fillId="0" borderId="13" xfId="0" applyNumberFormat="1" applyFont="1" applyBorder="1" applyAlignment="1">
      <alignment horizontal="center" vertical="center"/>
    </xf>
    <xf numFmtId="0" fontId="7" fillId="0" borderId="16" xfId="0" applyFont="1" applyBorder="1" applyAlignment="1">
      <alignment horizontal="center" vertical="center"/>
    </xf>
    <xf numFmtId="0" fontId="0" fillId="0" borderId="12" xfId="0" applyBorder="1" applyAlignment="1">
      <alignment horizontal="center" vertical="center"/>
    </xf>
    <xf numFmtId="9" fontId="15" fillId="0" borderId="12" xfId="0" applyNumberFormat="1" applyFont="1" applyBorder="1" applyAlignment="1" applyProtection="1">
      <alignment horizontal="center" vertical="center"/>
      <protection locked="0"/>
    </xf>
    <xf numFmtId="3" fontId="15" fillId="0" borderId="12" xfId="0" applyNumberFormat="1" applyFont="1" applyBorder="1" applyAlignment="1" applyProtection="1">
      <alignment horizontal="center" vertical="center" wrapText="1"/>
      <protection locked="0"/>
    </xf>
    <xf numFmtId="165" fontId="7" fillId="0" borderId="15" xfId="0" applyNumberFormat="1" applyFont="1" applyBorder="1" applyAlignment="1">
      <alignment horizontal="center" vertical="center" wrapText="1"/>
    </xf>
    <xf numFmtId="165" fontId="7" fillId="0" borderId="16" xfId="0" applyNumberFormat="1" applyFont="1" applyBorder="1" applyAlignment="1">
      <alignment horizontal="center" vertical="center" wrapText="1"/>
    </xf>
    <xf numFmtId="165" fontId="7" fillId="0" borderId="24" xfId="0" applyNumberFormat="1" applyFont="1" applyBorder="1" applyAlignment="1">
      <alignment horizontal="center" vertical="center" wrapText="1"/>
    </xf>
    <xf numFmtId="9" fontId="7" fillId="0" borderId="19" xfId="0" applyNumberFormat="1" applyFont="1" applyBorder="1" applyAlignment="1">
      <alignment horizontal="center" vertical="center" wrapText="1"/>
    </xf>
    <xf numFmtId="0" fontId="7" fillId="0" borderId="19" xfId="0" applyFont="1" applyBorder="1" applyAlignment="1">
      <alignment horizontal="center" vertical="center" wrapText="1"/>
    </xf>
    <xf numFmtId="164" fontId="7" fillId="0" borderId="19" xfId="0" applyNumberFormat="1" applyFont="1" applyBorder="1" applyAlignment="1">
      <alignment horizontal="center" vertical="center" wrapText="1"/>
    </xf>
    <xf numFmtId="3" fontId="0" fillId="0" borderId="12" xfId="0" applyNumberFormat="1" applyBorder="1" applyAlignment="1">
      <alignment horizontal="center" vertical="center"/>
    </xf>
    <xf numFmtId="9" fontId="0" fillId="0" borderId="12" xfId="5" applyFont="1" applyBorder="1" applyAlignment="1">
      <alignment horizontal="center" vertical="center"/>
    </xf>
    <xf numFmtId="9" fontId="7" fillId="0" borderId="17" xfId="0" applyNumberFormat="1" applyFont="1" applyBorder="1" applyAlignment="1">
      <alignment horizontal="center" vertical="center"/>
    </xf>
    <xf numFmtId="0" fontId="0" fillId="0" borderId="13" xfId="0" applyBorder="1" applyAlignment="1">
      <alignment horizontal="center" vertical="center"/>
    </xf>
    <xf numFmtId="10" fontId="7" fillId="0" borderId="15" xfId="0" applyNumberFormat="1" applyFont="1" applyBorder="1" applyAlignment="1">
      <alignment horizontal="center" vertical="center"/>
    </xf>
    <xf numFmtId="165" fontId="7" fillId="0" borderId="15" xfId="0" applyNumberFormat="1" applyFont="1" applyBorder="1" applyAlignment="1">
      <alignment horizontal="center" vertical="center"/>
    </xf>
    <xf numFmtId="9" fontId="0" fillId="0" borderId="12" xfId="0" applyNumberFormat="1" applyBorder="1" applyAlignment="1">
      <alignment horizontal="center" vertical="center"/>
    </xf>
    <xf numFmtId="0" fontId="7" fillId="0" borderId="13" xfId="0" applyFont="1" applyBorder="1" applyAlignment="1">
      <alignment horizontal="center" vertical="center" wrapText="1"/>
    </xf>
    <xf numFmtId="10" fontId="7" fillId="0" borderId="13" xfId="0" applyNumberFormat="1" applyFont="1" applyBorder="1" applyAlignment="1">
      <alignment horizontal="center" vertical="center" wrapText="1"/>
    </xf>
    <xf numFmtId="0" fontId="2" fillId="0" borderId="0" xfId="0" applyFont="1"/>
    <xf numFmtId="10" fontId="2" fillId="0" borderId="0" xfId="0" applyNumberFormat="1" applyFont="1"/>
    <xf numFmtId="0" fontId="21" fillId="0" borderId="0" xfId="0" applyFont="1"/>
    <xf numFmtId="0" fontId="20" fillId="8" borderId="1" xfId="0" applyFont="1" applyFill="1" applyBorder="1" applyAlignment="1">
      <alignment horizontal="center" vertical="center" wrapText="1"/>
    </xf>
    <xf numFmtId="10" fontId="20" fillId="8" borderId="1"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xf>
    <xf numFmtId="0" fontId="23" fillId="11" borderId="1" xfId="0" applyFont="1" applyFill="1" applyBorder="1" applyAlignment="1">
      <alignment horizontal="left" vertical="center" wrapText="1"/>
    </xf>
    <xf numFmtId="0" fontId="2" fillId="0" borderId="1" xfId="0" applyFont="1" applyBorder="1" applyAlignment="1">
      <alignment horizontal="center" vertical="center"/>
    </xf>
    <xf numFmtId="0" fontId="2" fillId="11" borderId="1" xfId="0" applyFont="1" applyFill="1" applyBorder="1" applyAlignment="1">
      <alignment horizontal="center"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center" vertical="center" wrapText="1"/>
    </xf>
    <xf numFmtId="0" fontId="18" fillId="0" borderId="1" xfId="0" applyFont="1" applyBorder="1"/>
    <xf numFmtId="0" fontId="2" fillId="0" borderId="1" xfId="0" applyFont="1" applyBorder="1" applyAlignment="1">
      <alignment horizontal="left" vertical="center" wrapText="1"/>
    </xf>
    <xf numFmtId="0" fontId="23" fillId="11" borderId="1" xfId="0" applyFont="1" applyFill="1" applyBorder="1" applyAlignment="1">
      <alignment horizontal="center" vertical="center" wrapText="1"/>
    </xf>
    <xf numFmtId="0" fontId="2" fillId="0" borderId="0" xfId="0" applyFont="1" applyAlignment="1">
      <alignment horizontal="center" vertical="center"/>
    </xf>
    <xf numFmtId="0" fontId="22" fillId="9" borderId="1" xfId="0" applyFont="1" applyFill="1" applyBorder="1" applyAlignment="1">
      <alignment horizontal="center" vertical="center" wrapText="1"/>
    </xf>
    <xf numFmtId="0" fontId="2" fillId="0" borderId="10" xfId="0" applyFont="1" applyBorder="1"/>
    <xf numFmtId="0" fontId="24" fillId="0" borderId="1" xfId="7" applyFont="1" applyBorder="1" applyAlignment="1">
      <alignment vertical="center" wrapText="1"/>
    </xf>
    <xf numFmtId="0" fontId="18" fillId="0" borderId="10" xfId="0" applyFont="1" applyBorder="1"/>
    <xf numFmtId="0" fontId="2" fillId="0" borderId="1" xfId="0" applyFont="1" applyBorder="1" applyAlignment="1">
      <alignment vertical="center" wrapText="1"/>
    </xf>
    <xf numFmtId="0" fontId="24" fillId="0" borderId="1" xfId="7" applyFont="1" applyBorder="1" applyAlignment="1">
      <alignment horizontal="center" vertical="center" wrapText="1"/>
    </xf>
    <xf numFmtId="0" fontId="23" fillId="9" borderId="1" xfId="0" applyFont="1" applyFill="1" applyBorder="1" applyAlignment="1">
      <alignment horizontal="center" vertical="center"/>
    </xf>
    <xf numFmtId="0" fontId="2" fillId="18" borderId="1" xfId="0" applyFont="1" applyFill="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wrapText="1"/>
    </xf>
    <xf numFmtId="0" fontId="23" fillId="0" borderId="2" xfId="0" applyFont="1" applyBorder="1" applyAlignment="1">
      <alignment horizontal="center" vertical="center"/>
    </xf>
    <xf numFmtId="0" fontId="23" fillId="11" borderId="2" xfId="0" applyFont="1" applyFill="1" applyBorder="1" applyAlignment="1">
      <alignment horizontal="center" vertical="center" wrapText="1"/>
    </xf>
    <xf numFmtId="0" fontId="2" fillId="0" borderId="2" xfId="0" applyFont="1" applyBorder="1" applyAlignment="1">
      <alignment horizontal="center" vertical="center"/>
    </xf>
    <xf numFmtId="0" fontId="2" fillId="11" borderId="2" xfId="0" applyFont="1" applyFill="1" applyBorder="1" applyAlignment="1">
      <alignment horizontal="center" vertical="center"/>
    </xf>
    <xf numFmtId="0" fontId="22" fillId="0" borderId="12" xfId="0" applyFont="1" applyBorder="1" applyAlignment="1">
      <alignment horizontal="center" vertical="center" wrapText="1"/>
    </xf>
    <xf numFmtId="0" fontId="23" fillId="0" borderId="12" xfId="0" applyFont="1" applyBorder="1" applyAlignment="1">
      <alignment horizontal="center" vertical="center"/>
    </xf>
    <xf numFmtId="0" fontId="23" fillId="11" borderId="12" xfId="0" applyFont="1" applyFill="1" applyBorder="1" applyAlignment="1">
      <alignment horizontal="center" vertical="center" wrapText="1"/>
    </xf>
    <xf numFmtId="0" fontId="2" fillId="0" borderId="12" xfId="0" applyFont="1" applyBorder="1" applyAlignment="1">
      <alignment horizontal="center" vertical="center"/>
    </xf>
    <xf numFmtId="0" fontId="2" fillId="11" borderId="12" xfId="0" applyFont="1" applyFill="1" applyBorder="1" applyAlignment="1">
      <alignment horizontal="center" vertical="center"/>
    </xf>
    <xf numFmtId="165" fontId="7" fillId="0" borderId="23" xfId="0" applyNumberFormat="1" applyFont="1" applyBorder="1" applyAlignment="1">
      <alignment horizontal="center" vertical="center" wrapText="1"/>
    </xf>
    <xf numFmtId="9" fontId="7" fillId="0" borderId="25" xfId="0" applyNumberFormat="1" applyFont="1" applyBorder="1" applyAlignment="1">
      <alignment horizontal="center" vertical="center" wrapText="1"/>
    </xf>
    <xf numFmtId="2" fontId="7" fillId="0" borderId="23" xfId="0" applyNumberFormat="1" applyFont="1" applyBorder="1" applyAlignment="1">
      <alignment horizontal="center" vertical="center" wrapText="1"/>
    </xf>
    <xf numFmtId="0" fontId="7" fillId="0" borderId="23" xfId="0" applyFont="1" applyBorder="1" applyAlignment="1">
      <alignment horizontal="center" vertical="center" wrapText="1"/>
    </xf>
    <xf numFmtId="9" fontId="7" fillId="0" borderId="23" xfId="5" applyFont="1" applyBorder="1" applyAlignment="1">
      <alignment horizontal="center" vertical="center" wrapText="1"/>
    </xf>
    <xf numFmtId="10" fontId="7" fillId="0" borderId="23" xfId="0" applyNumberFormat="1" applyFont="1" applyBorder="1" applyAlignment="1">
      <alignment horizontal="center" vertical="center" wrapText="1"/>
    </xf>
    <xf numFmtId="0" fontId="7" fillId="9" borderId="14" xfId="0" applyFont="1" applyFill="1" applyBorder="1" applyAlignment="1">
      <alignment horizontal="center" vertical="center" wrapText="1"/>
    </xf>
    <xf numFmtId="3" fontId="7" fillId="0" borderId="14" xfId="0" applyNumberFormat="1" applyFont="1" applyBorder="1" applyAlignment="1">
      <alignment horizontal="center" vertical="center" wrapText="1"/>
    </xf>
    <xf numFmtId="3" fontId="7" fillId="0" borderId="17" xfId="0" applyNumberFormat="1" applyFont="1" applyBorder="1" applyAlignment="1">
      <alignment horizontal="center" vertical="center" wrapText="1"/>
    </xf>
    <xf numFmtId="3" fontId="7" fillId="0" borderId="14" xfId="0" applyNumberFormat="1" applyFont="1" applyBorder="1" applyAlignment="1">
      <alignment horizontal="center" vertical="center"/>
    </xf>
    <xf numFmtId="4" fontId="7" fillId="0" borderId="14" xfId="0" applyNumberFormat="1" applyFont="1" applyBorder="1" applyAlignment="1">
      <alignment horizontal="center" vertical="center"/>
    </xf>
    <xf numFmtId="9" fontId="7" fillId="0" borderId="23" xfId="0" applyNumberFormat="1" applyFont="1" applyBorder="1" applyAlignment="1">
      <alignment horizontal="center" vertical="center"/>
    </xf>
    <xf numFmtId="3" fontId="7"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xf>
    <xf numFmtId="9" fontId="7" fillId="0" borderId="1" xfId="0" applyNumberFormat="1" applyFont="1" applyBorder="1" applyAlignment="1">
      <alignment horizontal="center" vertical="center"/>
    </xf>
    <xf numFmtId="0" fontId="1" fillId="0" borderId="1" xfId="0" applyFont="1" applyBorder="1" applyAlignment="1">
      <alignment horizontal="justify" vertical="center" wrapText="1"/>
    </xf>
    <xf numFmtId="165" fontId="7" fillId="0" borderId="1" xfId="0" applyNumberFormat="1" applyFont="1" applyBorder="1" applyAlignment="1">
      <alignment horizontal="center" vertical="center" wrapText="1"/>
    </xf>
    <xf numFmtId="0" fontId="0" fillId="0" borderId="1" xfId="0" applyBorder="1" applyAlignment="1">
      <alignment horizontal="justify" vertical="center" wrapText="1"/>
    </xf>
    <xf numFmtId="1" fontId="2" fillId="0" borderId="1" xfId="8" applyNumberFormat="1" applyFont="1" applyBorder="1" applyAlignment="1">
      <alignment horizontal="center" vertical="center"/>
    </xf>
    <xf numFmtId="9" fontId="0" fillId="0" borderId="1" xfId="5" applyFont="1" applyBorder="1" applyAlignment="1">
      <alignment horizontal="center" vertical="center" wrapText="1"/>
    </xf>
    <xf numFmtId="4" fontId="7" fillId="0" borderId="1" xfId="0" applyNumberFormat="1" applyFont="1" applyBorder="1" applyAlignment="1">
      <alignment horizontal="center" vertical="center"/>
    </xf>
    <xf numFmtId="165" fontId="7" fillId="0" borderId="1" xfId="0" applyNumberFormat="1" applyFont="1" applyBorder="1" applyAlignment="1">
      <alignment horizontal="center" vertical="center"/>
    </xf>
    <xf numFmtId="10" fontId="7" fillId="0" borderId="1" xfId="0" applyNumberFormat="1" applyFont="1" applyBorder="1" applyAlignment="1">
      <alignment horizontal="center" vertical="center"/>
    </xf>
    <xf numFmtId="0" fontId="7" fillId="0" borderId="1" xfId="0" applyFont="1" applyBorder="1" applyAlignment="1">
      <alignment horizontal="justify" vertical="center" wrapText="1"/>
    </xf>
    <xf numFmtId="9" fontId="7" fillId="0" borderId="25" xfId="5" applyFont="1" applyBorder="1" applyAlignment="1">
      <alignment horizontal="center" vertical="center" wrapText="1"/>
    </xf>
    <xf numFmtId="9" fontId="7" fillId="0" borderId="3" xfId="5" applyFont="1" applyBorder="1" applyAlignment="1">
      <alignment horizontal="center" vertical="center"/>
    </xf>
    <xf numFmtId="10" fontId="7" fillId="0" borderId="3" xfId="0" applyNumberFormat="1" applyFont="1" applyBorder="1" applyAlignment="1">
      <alignment horizontal="center" vertical="center"/>
    </xf>
    <xf numFmtId="0" fontId="7" fillId="0" borderId="22" xfId="0" applyFont="1" applyBorder="1" applyAlignment="1">
      <alignment horizontal="center" vertical="center" wrapText="1"/>
    </xf>
    <xf numFmtId="0" fontId="7" fillId="0" borderId="6" xfId="0" applyFont="1" applyBorder="1" applyAlignment="1">
      <alignment horizontal="center" vertical="center"/>
    </xf>
    <xf numFmtId="2" fontId="12" fillId="9" borderId="1" xfId="0" applyNumberFormat="1" applyFont="1" applyFill="1" applyBorder="1" applyAlignment="1">
      <alignment horizontal="center" vertical="center" wrapText="1"/>
    </xf>
    <xf numFmtId="165" fontId="15" fillId="9" borderId="1" xfId="9" applyNumberFormat="1" applyFont="1" applyFill="1" applyBorder="1" applyAlignment="1">
      <alignment horizontal="center" vertical="center" wrapText="1"/>
    </xf>
    <xf numFmtId="1" fontId="12" fillId="9" borderId="1" xfId="0" applyNumberFormat="1" applyFont="1" applyFill="1" applyBorder="1" applyAlignment="1">
      <alignment horizontal="center" vertical="center" wrapText="1"/>
    </xf>
    <xf numFmtId="9" fontId="15" fillId="9" borderId="1" xfId="9" applyFont="1" applyFill="1" applyBorder="1" applyAlignment="1">
      <alignment horizontal="center" vertical="center" wrapText="1"/>
    </xf>
    <xf numFmtId="0" fontId="0" fillId="0" borderId="15" xfId="0" applyBorder="1" applyAlignment="1">
      <alignment horizontal="center" vertical="center"/>
    </xf>
    <xf numFmtId="2" fontId="0" fillId="0" borderId="16" xfId="5" applyNumberFormat="1" applyFont="1" applyBorder="1" applyAlignment="1">
      <alignment horizontal="center" vertical="center"/>
    </xf>
    <xf numFmtId="3" fontId="7" fillId="0" borderId="18" xfId="0" applyNumberFormat="1" applyFont="1" applyBorder="1" applyAlignment="1">
      <alignment horizontal="center" vertical="center" wrapText="1"/>
    </xf>
    <xf numFmtId="4" fontId="7" fillId="0" borderId="13" xfId="0" applyNumberFormat="1" applyFont="1" applyBorder="1" applyAlignment="1">
      <alignment horizontal="center" vertical="center" wrapText="1"/>
    </xf>
    <xf numFmtId="0" fontId="7" fillId="0" borderId="1" xfId="0" applyFont="1" applyBorder="1" applyAlignment="1">
      <alignment vertical="center" wrapText="1"/>
    </xf>
    <xf numFmtId="2" fontId="7" fillId="0" borderId="1" xfId="0" applyNumberFormat="1" applyFont="1" applyBorder="1" applyAlignment="1">
      <alignment horizontal="center" vertical="center" wrapText="1"/>
    </xf>
    <xf numFmtId="10" fontId="7" fillId="0" borderId="15" xfId="0" applyNumberFormat="1" applyFont="1" applyBorder="1" applyAlignment="1">
      <alignment horizontal="center" vertical="center" wrapText="1"/>
    </xf>
    <xf numFmtId="9" fontId="7" fillId="0" borderId="16" xfId="0" applyNumberFormat="1" applyFont="1" applyBorder="1" applyAlignment="1">
      <alignment horizontal="center" vertical="center" wrapText="1"/>
    </xf>
    <xf numFmtId="9" fontId="7" fillId="0" borderId="3" xfId="0" applyNumberFormat="1" applyFont="1" applyBorder="1" applyAlignment="1">
      <alignment horizontal="center" vertical="center" wrapText="1"/>
    </xf>
    <xf numFmtId="0" fontId="7" fillId="0" borderId="3" xfId="0" applyFont="1" applyBorder="1" applyAlignment="1">
      <alignment horizontal="center" vertical="center"/>
    </xf>
    <xf numFmtId="0" fontId="25" fillId="9" borderId="1" xfId="0" applyFont="1" applyFill="1" applyBorder="1" applyAlignment="1">
      <alignment horizontal="justify" vertical="center" wrapText="1"/>
    </xf>
    <xf numFmtId="9" fontId="7" fillId="0" borderId="24" xfId="0" applyNumberFormat="1" applyFont="1" applyBorder="1" applyAlignment="1">
      <alignment horizontal="center" vertical="center"/>
    </xf>
    <xf numFmtId="9" fontId="7" fillId="0" borderId="7" xfId="0" applyNumberFormat="1" applyFont="1" applyBorder="1" applyAlignment="1">
      <alignment horizontal="center" vertical="center"/>
    </xf>
    <xf numFmtId="165" fontId="15" fillId="9" borderId="3" xfId="9" applyNumberFormat="1" applyFont="1" applyFill="1" applyBorder="1" applyAlignment="1">
      <alignment horizontal="center" vertical="center" wrapText="1"/>
    </xf>
    <xf numFmtId="0" fontId="25" fillId="9" borderId="2" xfId="0" applyFont="1" applyFill="1" applyBorder="1" applyAlignment="1">
      <alignment horizontal="justify" vertical="center" wrapText="1"/>
    </xf>
    <xf numFmtId="9" fontId="7" fillId="0" borderId="3" xfId="0" applyNumberFormat="1" applyFont="1" applyBorder="1" applyAlignment="1">
      <alignment horizontal="center" vertical="center"/>
    </xf>
    <xf numFmtId="167" fontId="7" fillId="0" borderId="1" xfId="0" applyNumberFormat="1" applyFont="1" applyBorder="1" applyAlignment="1">
      <alignment horizontal="center" vertical="center"/>
    </xf>
    <xf numFmtId="10" fontId="7" fillId="0" borderId="1" xfId="5" applyNumberFormat="1" applyFont="1" applyBorder="1" applyAlignment="1">
      <alignment horizontal="center" vertical="center" wrapText="1"/>
    </xf>
    <xf numFmtId="9" fontId="7" fillId="0" borderId="1" xfId="5" applyFont="1" applyBorder="1" applyAlignment="1">
      <alignment horizontal="center" vertical="center" wrapText="1"/>
    </xf>
    <xf numFmtId="14" fontId="0" fillId="0" borderId="12" xfId="0" applyNumberFormat="1" applyBorder="1" applyAlignment="1">
      <alignment horizontal="center" vertical="center" wrapText="1"/>
    </xf>
    <xf numFmtId="0" fontId="0" fillId="0" borderId="15" xfId="0" applyBorder="1" applyAlignment="1">
      <alignment horizontal="center" vertical="center" wrapText="1"/>
    </xf>
    <xf numFmtId="9" fontId="0" fillId="0" borderId="12" xfId="0" applyNumberFormat="1" applyBorder="1" applyAlignment="1">
      <alignment horizontal="center" vertical="center" wrapText="1"/>
    </xf>
    <xf numFmtId="0" fontId="23" fillId="17" borderId="1" xfId="0" applyFont="1" applyFill="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10" fontId="2" fillId="0" borderId="1" xfId="5" applyNumberFormat="1" applyFont="1" applyBorder="1" applyAlignment="1">
      <alignment horizontal="center" vertical="center"/>
    </xf>
    <xf numFmtId="0" fontId="7" fillId="0" borderId="1" xfId="0" applyFont="1" applyBorder="1" applyAlignment="1">
      <alignment horizontal="left" vertical="center" wrapText="1"/>
    </xf>
    <xf numFmtId="0" fontId="26" fillId="18" borderId="12" xfId="0" applyFont="1" applyFill="1" applyBorder="1" applyAlignment="1">
      <alignment horizontal="center" vertical="center" wrapText="1"/>
    </xf>
    <xf numFmtId="0" fontId="0" fillId="18" borderId="12" xfId="0" applyFill="1" applyBorder="1" applyAlignment="1">
      <alignment horizontal="center" vertical="center" wrapText="1"/>
    </xf>
    <xf numFmtId="0" fontId="0" fillId="19" borderId="12" xfId="0" applyFill="1" applyBorder="1" applyAlignment="1">
      <alignment horizontal="center" vertical="center" wrapText="1"/>
    </xf>
    <xf numFmtId="0" fontId="0" fillId="20" borderId="12" xfId="0" applyFill="1" applyBorder="1" applyAlignment="1">
      <alignment horizontal="center" vertical="center" wrapText="1"/>
    </xf>
    <xf numFmtId="49" fontId="6" fillId="3" borderId="1" xfId="0" applyNumberFormat="1" applyFont="1" applyFill="1" applyBorder="1" applyAlignment="1">
      <alignment horizontal="center" vertical="center"/>
    </xf>
    <xf numFmtId="0" fontId="7" fillId="0" borderId="1" xfId="0" applyFont="1" applyBorder="1" applyAlignment="1">
      <alignment horizontal="center" vertical="center"/>
    </xf>
    <xf numFmtId="0" fontId="11" fillId="7" borderId="1" xfId="0" applyFont="1" applyFill="1" applyBorder="1" applyAlignment="1">
      <alignment horizontal="center" vertical="center"/>
    </xf>
    <xf numFmtId="0" fontId="9" fillId="7" borderId="1" xfId="0" applyFont="1" applyFill="1" applyBorder="1" applyAlignment="1">
      <alignment horizontal="center" vertical="center"/>
    </xf>
    <xf numFmtId="14" fontId="9" fillId="7" borderId="1"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10" fontId="11" fillId="7" borderId="1" xfId="0" applyNumberFormat="1" applyFont="1" applyFill="1" applyBorder="1" applyAlignment="1">
      <alignment horizontal="center" vertical="center" wrapText="1"/>
    </xf>
    <xf numFmtId="10" fontId="11" fillId="8"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4" xfId="0" applyFont="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0" fontId="6" fillId="5" borderId="2" xfId="0" applyNumberFormat="1" applyFont="1" applyFill="1" applyBorder="1" applyAlignment="1">
      <alignment horizontal="center" vertical="center" wrapText="1"/>
    </xf>
    <xf numFmtId="10" fontId="6" fillId="5" borderId="9" xfId="0" applyNumberFormat="1" applyFont="1" applyFill="1" applyBorder="1" applyAlignment="1">
      <alignment horizontal="center" vertical="center" wrapText="1"/>
    </xf>
    <xf numFmtId="10" fontId="6" fillId="5" borderId="10" xfId="0" applyNumberFormat="1" applyFont="1" applyFill="1" applyBorder="1" applyAlignment="1">
      <alignment horizontal="center" vertical="center" wrapText="1"/>
    </xf>
    <xf numFmtId="164" fontId="6" fillId="5" borderId="2" xfId="0" applyNumberFormat="1" applyFont="1" applyFill="1" applyBorder="1" applyAlignment="1">
      <alignment horizontal="center" vertical="center" wrapText="1"/>
    </xf>
    <xf numFmtId="164" fontId="6" fillId="5" borderId="9" xfId="0" applyNumberFormat="1" applyFont="1" applyFill="1" applyBorder="1" applyAlignment="1">
      <alignment horizontal="center" vertical="center" wrapText="1"/>
    </xf>
    <xf numFmtId="164" fontId="6" fillId="5" borderId="10" xfId="0" applyNumberFormat="1" applyFont="1" applyFill="1" applyBorder="1" applyAlignment="1">
      <alignment horizontal="center" vertical="center" wrapText="1"/>
    </xf>
    <xf numFmtId="4" fontId="6" fillId="5" borderId="2" xfId="0" applyNumberFormat="1" applyFont="1" applyFill="1" applyBorder="1" applyAlignment="1">
      <alignment horizontal="center" vertical="center" wrapText="1"/>
    </xf>
    <xf numFmtId="4" fontId="6" fillId="5" borderId="9" xfId="0" applyNumberFormat="1" applyFont="1" applyFill="1" applyBorder="1" applyAlignment="1">
      <alignment horizontal="center" vertical="center" wrapText="1"/>
    </xf>
    <xf numFmtId="4" fontId="6" fillId="5" borderId="10" xfId="0" applyNumberFormat="1" applyFont="1" applyFill="1" applyBorder="1" applyAlignment="1">
      <alignment horizontal="center" vertical="center" wrapText="1"/>
    </xf>
    <xf numFmtId="1" fontId="7" fillId="0" borderId="16" xfId="0" applyNumberFormat="1" applyFont="1" applyBorder="1" applyAlignment="1">
      <alignment horizontal="center" vertical="center" wrapText="1"/>
    </xf>
    <xf numFmtId="1" fontId="7" fillId="0" borderId="17" xfId="0" applyNumberFormat="1" applyFont="1" applyBorder="1" applyAlignment="1">
      <alignment horizontal="center" vertical="center" wrapText="1"/>
    </xf>
    <xf numFmtId="0" fontId="7" fillId="9" borderId="12" xfId="0" applyFont="1" applyFill="1" applyBorder="1" applyAlignment="1">
      <alignment horizontal="center" vertical="center" wrapText="1"/>
    </xf>
    <xf numFmtId="9" fontId="7" fillId="0" borderId="12" xfId="0" applyNumberFormat="1" applyFont="1" applyBorder="1" applyAlignment="1">
      <alignment horizontal="center" vertical="center"/>
    </xf>
    <xf numFmtId="164" fontId="7" fillId="0" borderId="14" xfId="0" applyNumberFormat="1" applyFont="1" applyBorder="1" applyAlignment="1">
      <alignment horizontal="center" vertical="center" wrapText="1"/>
    </xf>
    <xf numFmtId="164" fontId="7" fillId="0" borderId="12" xfId="0" applyNumberFormat="1" applyFont="1" applyBorder="1" applyAlignment="1">
      <alignment horizontal="center" vertical="center" wrapText="1"/>
    </xf>
    <xf numFmtId="9" fontId="7" fillId="0" borderId="7" xfId="0" applyNumberFormat="1" applyFont="1" applyBorder="1" applyAlignment="1">
      <alignment horizontal="center" vertical="center" wrapText="1"/>
    </xf>
    <xf numFmtId="9" fontId="7" fillId="0" borderId="21" xfId="0" applyNumberFormat="1" applyFont="1" applyBorder="1" applyAlignment="1">
      <alignment horizontal="center" vertical="center" wrapText="1"/>
    </xf>
    <xf numFmtId="0" fontId="7" fillId="0" borderId="12" xfId="0" applyFont="1" applyBorder="1" applyAlignment="1">
      <alignment horizontal="center" vertical="center"/>
    </xf>
    <xf numFmtId="4" fontId="7" fillId="0" borderId="2" xfId="0" applyNumberFormat="1" applyFont="1" applyBorder="1" applyAlignment="1">
      <alignment horizontal="center" vertical="center"/>
    </xf>
    <xf numFmtId="4" fontId="7" fillId="0" borderId="10" xfId="0" applyNumberFormat="1" applyFont="1" applyBorder="1" applyAlignment="1">
      <alignment horizontal="center" vertical="center"/>
    </xf>
    <xf numFmtId="10" fontId="7" fillId="0" borderId="2" xfId="0" applyNumberFormat="1" applyFont="1" applyBorder="1" applyAlignment="1">
      <alignment horizontal="center" vertical="center"/>
    </xf>
    <xf numFmtId="10" fontId="7" fillId="0" borderId="10" xfId="0" applyNumberFormat="1" applyFont="1" applyBorder="1" applyAlignment="1">
      <alignment horizontal="center" vertical="center"/>
    </xf>
    <xf numFmtId="0" fontId="7" fillId="0" borderId="2" xfId="0" applyFont="1" applyBorder="1" applyAlignment="1">
      <alignment horizontal="justify" vertical="center" wrapText="1"/>
    </xf>
    <xf numFmtId="0" fontId="7" fillId="0" borderId="10" xfId="0" applyFont="1" applyBorder="1" applyAlignment="1">
      <alignment horizontal="justify" vertical="center"/>
    </xf>
    <xf numFmtId="0" fontId="7" fillId="0" borderId="2" xfId="0" applyFont="1" applyBorder="1" applyAlignment="1">
      <alignment horizontal="center" vertical="center"/>
    </xf>
    <xf numFmtId="0" fontId="7" fillId="0" borderId="10" xfId="0" applyFont="1" applyBorder="1" applyAlignment="1">
      <alignment horizontal="center" vertical="center"/>
    </xf>
    <xf numFmtId="9" fontId="7" fillId="0" borderId="3" xfId="0" applyNumberFormat="1" applyFont="1" applyBorder="1" applyAlignment="1">
      <alignment horizontal="center" vertical="center" wrapText="1"/>
    </xf>
    <xf numFmtId="0" fontId="11" fillId="7" borderId="3"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6" xfId="0" applyFont="1" applyFill="1" applyBorder="1" applyAlignment="1">
      <alignment horizontal="center" vertical="center" wrapText="1"/>
    </xf>
    <xf numFmtId="10" fontId="11" fillId="7" borderId="2" xfId="0" applyNumberFormat="1" applyFont="1" applyFill="1" applyBorder="1" applyAlignment="1">
      <alignment horizontal="center" vertical="center" wrapText="1"/>
    </xf>
    <xf numFmtId="10" fontId="11" fillId="7" borderId="9" xfId="0" applyNumberFormat="1"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10" fontId="6" fillId="5" borderId="11" xfId="0" applyNumberFormat="1" applyFont="1" applyFill="1" applyBorder="1" applyAlignment="1">
      <alignment horizontal="center" vertical="center" wrapText="1"/>
    </xf>
    <xf numFmtId="164" fontId="6" fillId="5" borderId="11" xfId="0" applyNumberFormat="1" applyFont="1" applyFill="1" applyBorder="1" applyAlignment="1">
      <alignment horizontal="center" vertical="center" wrapText="1"/>
    </xf>
    <xf numFmtId="4" fontId="6" fillId="5" borderId="11" xfId="0" applyNumberFormat="1" applyFont="1" applyFill="1" applyBorder="1" applyAlignment="1">
      <alignment horizontal="center" vertical="center" wrapText="1"/>
    </xf>
    <xf numFmtId="4" fontId="6" fillId="5" borderId="1" xfId="0" applyNumberFormat="1" applyFont="1" applyFill="1" applyBorder="1" applyAlignment="1">
      <alignment horizontal="center" vertical="center" wrapText="1"/>
    </xf>
    <xf numFmtId="0" fontId="13" fillId="13" borderId="1" xfId="0" applyFont="1" applyFill="1" applyBorder="1" applyAlignment="1">
      <alignment horizontal="center" vertical="center"/>
    </xf>
    <xf numFmtId="49" fontId="6" fillId="6" borderId="1" xfId="0" applyNumberFormat="1" applyFont="1" applyFill="1" applyBorder="1" applyAlignment="1">
      <alignment horizontal="center" vertical="center"/>
    </xf>
    <xf numFmtId="0" fontId="9" fillId="7" borderId="3" xfId="0" applyFont="1" applyFill="1" applyBorder="1" applyAlignment="1">
      <alignment horizontal="center" vertical="center"/>
    </xf>
    <xf numFmtId="0" fontId="9" fillId="7" borderId="8" xfId="0" applyFont="1" applyFill="1" applyBorder="1" applyAlignment="1">
      <alignment horizontal="center" vertical="center"/>
    </xf>
    <xf numFmtId="0" fontId="9" fillId="7" borderId="6" xfId="0" applyFont="1" applyFill="1" applyBorder="1" applyAlignment="1">
      <alignment horizontal="center" vertical="center"/>
    </xf>
    <xf numFmtId="0" fontId="20" fillId="7"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10" fontId="20" fillId="7" borderId="1" xfId="0" applyNumberFormat="1" applyFont="1" applyFill="1" applyBorder="1" applyAlignment="1">
      <alignment horizontal="center" vertical="center" wrapText="1"/>
    </xf>
    <xf numFmtId="10" fontId="20" fillId="8" borderId="1" xfId="0" applyNumberFormat="1" applyFont="1" applyFill="1" applyBorder="1" applyAlignment="1">
      <alignment horizontal="center" vertical="center" wrapText="1"/>
    </xf>
    <xf numFmtId="0" fontId="19" fillId="10" borderId="1" xfId="0" applyFont="1" applyFill="1" applyBorder="1" applyAlignment="1">
      <alignment horizontal="center" vertical="center" wrapText="1"/>
    </xf>
    <xf numFmtId="0" fontId="8" fillId="0" borderId="5" xfId="0" applyFont="1" applyBorder="1" applyAlignment="1">
      <alignment horizontal="center"/>
    </xf>
    <xf numFmtId="0" fontId="8" fillId="0" borderId="5" xfId="0" applyFont="1" applyBorder="1" applyAlignment="1">
      <alignment horizontal="center" vertical="center"/>
    </xf>
    <xf numFmtId="0" fontId="7" fillId="0" borderId="1" xfId="0" applyFont="1" applyBorder="1" applyAlignment="1">
      <alignment horizontal="center"/>
    </xf>
    <xf numFmtId="0" fontId="11" fillId="7" borderId="3" xfId="0" applyFont="1" applyFill="1" applyBorder="1" applyAlignment="1">
      <alignment horizontal="center" vertical="center"/>
    </xf>
    <xf numFmtId="0" fontId="11" fillId="7" borderId="8" xfId="0" applyFont="1" applyFill="1" applyBorder="1" applyAlignment="1">
      <alignment horizontal="center" vertical="center"/>
    </xf>
    <xf numFmtId="0" fontId="11" fillId="7" borderId="6" xfId="0" applyFont="1" applyFill="1" applyBorder="1" applyAlignment="1">
      <alignment horizontal="center" vertical="center"/>
    </xf>
    <xf numFmtId="0" fontId="19" fillId="10" borderId="2" xfId="0" applyFont="1" applyFill="1" applyBorder="1" applyAlignment="1">
      <alignment horizontal="center" vertical="center" wrapText="1"/>
    </xf>
    <xf numFmtId="0" fontId="19" fillId="10" borderId="9" xfId="0" applyFont="1" applyFill="1" applyBorder="1" applyAlignment="1">
      <alignment horizontal="center" vertical="center" wrapText="1"/>
    </xf>
    <xf numFmtId="0" fontId="19" fillId="10" borderId="10" xfId="0" applyFont="1" applyFill="1" applyBorder="1" applyAlignment="1">
      <alignment horizontal="center" vertical="center" wrapText="1"/>
    </xf>
    <xf numFmtId="10" fontId="7" fillId="0" borderId="1" xfId="0" applyNumberFormat="1" applyFont="1" applyBorder="1" applyAlignment="1">
      <alignment horizontal="center"/>
    </xf>
    <xf numFmtId="14" fontId="9" fillId="7" borderId="3" xfId="0" applyNumberFormat="1" applyFont="1" applyFill="1" applyBorder="1" applyAlignment="1">
      <alignment horizontal="center" vertical="center"/>
    </xf>
    <xf numFmtId="14" fontId="9" fillId="7" borderId="8" xfId="0" applyNumberFormat="1" applyFont="1" applyFill="1" applyBorder="1" applyAlignment="1">
      <alignment horizontal="center" vertical="center"/>
    </xf>
    <xf numFmtId="14" fontId="9" fillId="7" borderId="6" xfId="0" applyNumberFormat="1" applyFont="1" applyFill="1" applyBorder="1" applyAlignment="1">
      <alignment horizontal="center" vertical="center"/>
    </xf>
    <xf numFmtId="9" fontId="2"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6" fontId="7" fillId="0" borderId="1" xfId="0" applyNumberFormat="1" applyFont="1" applyBorder="1" applyAlignment="1">
      <alignment horizontal="center" vertical="center"/>
    </xf>
    <xf numFmtId="0" fontId="0" fillId="0" borderId="1" xfId="0" applyFont="1" applyBorder="1" applyAlignment="1">
      <alignment horizontal="center" vertical="center"/>
    </xf>
    <xf numFmtId="0" fontId="12" fillId="0" borderId="1" xfId="0" applyFont="1" applyBorder="1" applyAlignment="1">
      <alignment horizontal="center" vertical="center"/>
    </xf>
    <xf numFmtId="9" fontId="12" fillId="0" borderId="1" xfId="0" applyNumberFormat="1" applyFont="1" applyBorder="1" applyAlignment="1">
      <alignment horizontal="center" vertical="center"/>
    </xf>
    <xf numFmtId="0" fontId="12" fillId="0" borderId="1" xfId="0" applyFont="1" applyBorder="1" applyAlignment="1">
      <alignment horizontal="justify" vertical="center" wrapText="1"/>
    </xf>
    <xf numFmtId="0" fontId="0" fillId="0" borderId="1" xfId="0" applyFont="1" applyBorder="1" applyAlignment="1">
      <alignment wrapText="1"/>
    </xf>
  </cellXfs>
  <cellStyles count="10">
    <cellStyle name="Hipervínculo" xfId="7" builtinId="8"/>
    <cellStyle name="Hyperlink" xfId="6" xr:uid="{00000000-000B-0000-0000-000008000000}"/>
    <cellStyle name="Millares" xfId="8" builtinId="3"/>
    <cellStyle name="Millares 5" xfId="4" xr:uid="{00000000-0005-0000-0000-000000000000}"/>
    <cellStyle name="Normal" xfId="0" builtinId="0"/>
    <cellStyle name="Normal 2" xfId="1" xr:uid="{00000000-0005-0000-0000-000002000000}"/>
    <cellStyle name="Normal 3" xfId="2" xr:uid="{00000000-0005-0000-0000-000003000000}"/>
    <cellStyle name="Normal 3 2" xfId="3" xr:uid="{00000000-0005-0000-0000-000004000000}"/>
    <cellStyle name="Porcentaje" xfId="5" builtinId="5"/>
    <cellStyle name="Porcentaje 2 2" xfId="9" xr:uid="{B280D4D5-5E8C-4C3C-B698-680594371C83}"/>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742950</xdr:colOff>
      <xdr:row>0</xdr:row>
      <xdr:rowOff>114300</xdr:rowOff>
    </xdr:from>
    <xdr:ext cx="971550" cy="1085850"/>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742950" y="114300"/>
          <a:ext cx="971550" cy="1085850"/>
        </a:xfrm>
        <a:prstGeom prst="rect">
          <a:avLst/>
        </a:prstGeom>
      </xdr:spPr>
    </xdr:pic>
    <xdr:clientData/>
  </xdr:oneCellAnchor>
  <xdr:oneCellAnchor>
    <xdr:from>
      <xdr:col>26</xdr:col>
      <xdr:colOff>371475</xdr:colOff>
      <xdr:row>0</xdr:row>
      <xdr:rowOff>104775</xdr:rowOff>
    </xdr:from>
    <xdr:ext cx="2505075" cy="1076325"/>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8006000" y="104775"/>
          <a:ext cx="2505075" cy="10763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933450</xdr:colOff>
      <xdr:row>0</xdr:row>
      <xdr:rowOff>19050</xdr:rowOff>
    </xdr:from>
    <xdr:to>
      <xdr:col>4</xdr:col>
      <xdr:colOff>2239941</xdr:colOff>
      <xdr:row>0</xdr:row>
      <xdr:rowOff>885025</xdr:rowOff>
    </xdr:to>
    <xdr:pic>
      <xdr:nvPicPr>
        <xdr:cNvPr id="3" name="Imagen 2" descr="Resultado de imagen para logo jardín botánico bogota">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81900" y="19050"/>
          <a:ext cx="4581525" cy="865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371475</xdr:colOff>
      <xdr:row>1</xdr:row>
      <xdr:rowOff>104775</xdr:rowOff>
    </xdr:from>
    <xdr:ext cx="971550" cy="1085850"/>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371475" y="2257425"/>
          <a:ext cx="971550" cy="1085850"/>
        </a:xfrm>
        <a:prstGeom prst="rect">
          <a:avLst/>
        </a:prstGeom>
      </xdr:spPr>
    </xdr:pic>
    <xdr:clientData/>
  </xdr:oneCellAnchor>
  <xdr:oneCellAnchor>
    <xdr:from>
      <xdr:col>28</xdr:col>
      <xdr:colOff>595201</xdr:colOff>
      <xdr:row>1</xdr:row>
      <xdr:rowOff>158562</xdr:rowOff>
    </xdr:from>
    <xdr:ext cx="1843199" cy="791945"/>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41762251" y="2311212"/>
          <a:ext cx="1843199" cy="79194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219075</xdr:colOff>
      <xdr:row>0</xdr:row>
      <xdr:rowOff>200025</xdr:rowOff>
    </xdr:from>
    <xdr:ext cx="971550" cy="1085850"/>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219075" y="200025"/>
          <a:ext cx="971550" cy="1085850"/>
        </a:xfrm>
        <a:prstGeom prst="rect">
          <a:avLst/>
        </a:prstGeom>
      </xdr:spPr>
    </xdr:pic>
    <xdr:clientData/>
  </xdr:oneCellAnchor>
  <xdr:oneCellAnchor>
    <xdr:from>
      <xdr:col>24</xdr:col>
      <xdr:colOff>225091</xdr:colOff>
      <xdr:row>0</xdr:row>
      <xdr:rowOff>57150</xdr:rowOff>
    </xdr:from>
    <xdr:ext cx="2505075" cy="1076325"/>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33638791" y="57150"/>
          <a:ext cx="2505075" cy="10763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93889</xdr:colOff>
      <xdr:row>0</xdr:row>
      <xdr:rowOff>213880</xdr:rowOff>
    </xdr:from>
    <xdr:ext cx="971550" cy="1085850"/>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93889" y="213880"/>
          <a:ext cx="971550" cy="1085850"/>
        </a:xfrm>
        <a:prstGeom prst="rect">
          <a:avLst/>
        </a:prstGeom>
      </xdr:spPr>
    </xdr:pic>
    <xdr:clientData/>
  </xdr:oneCellAnchor>
  <xdr:oneCellAnchor>
    <xdr:from>
      <xdr:col>58</xdr:col>
      <xdr:colOff>266699</xdr:colOff>
      <xdr:row>0</xdr:row>
      <xdr:rowOff>243313</xdr:rowOff>
    </xdr:from>
    <xdr:ext cx="2055669" cy="883234"/>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82562699" y="243313"/>
          <a:ext cx="2055669" cy="8832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885825</xdr:colOff>
      <xdr:row>0</xdr:row>
      <xdr:rowOff>171450</xdr:rowOff>
    </xdr:from>
    <xdr:ext cx="971550" cy="1085850"/>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85825" y="171450"/>
          <a:ext cx="971550" cy="1085850"/>
        </a:xfrm>
        <a:prstGeom prst="rect">
          <a:avLst/>
        </a:prstGeom>
      </xdr:spPr>
    </xdr:pic>
    <xdr:clientData/>
  </xdr:oneCellAnchor>
  <xdr:oneCellAnchor>
    <xdr:from>
      <xdr:col>47</xdr:col>
      <xdr:colOff>414226</xdr:colOff>
      <xdr:row>0</xdr:row>
      <xdr:rowOff>236132</xdr:rowOff>
    </xdr:from>
    <xdr:ext cx="2376701" cy="1021168"/>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58554826" y="236132"/>
          <a:ext cx="2376701" cy="1021168"/>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Diego Ivan Bolivar Arias" id="{990C74B0-0911-49E6-A7EA-E6119902589A}" userId="S::diego.bolivar@jbb.gov.co::7fa5e0d9-ef31-4ec1-9575-d1e85c637a06"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6" dT="2026-01-28T17:02:05.83" personId="{990C74B0-0911-49E6-A7EA-E6119902589A}" id="{986B0588-70B5-40C4-B570-3BCA49E9F168}">
    <text>Pendiente formalización de la reducción por austeridad 2026 (5%)</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jbbgovco.sharepoint.com/sites/RepositorioPlaneacin/Documentos%20compartidos/Forms/AllItems.aspx?id=%2Fsites%2FRepositorioPlaneacin%2FDocumentos%20compartidos%2FMIPG%2FPlanes%20institucionales%2FPlan%20de%20Acci&#243;n%20Institucional%2F2026%2F1%2E%20Oficina%20Asesora%20de%20Planeacion%2FPlan%20de%20Seguridad%20y%20Privacidad%20de%20la%20Informaci&#243;n&amp;viewid=476a1472%2D7822%2D4ee2%2Db17c%2D2bb8ff2d8c5a&amp;p=true&amp;ga=1" TargetMode="External"/><Relationship Id="rId1" Type="http://schemas.openxmlformats.org/officeDocument/2006/relationships/hyperlink" Target="https://jbbgovco.sharepoint.com/sites/RepositorioPlaneacin/Documentos%20compartidos/Forms/AllItems.aspx?id=%2Fsites%2FRepositorioPlaneacin%2FDocumentos%20compartidos%2FMIPG%2FPlanes%20institucionales%2FPlan%20Institucional%20de%20Participaci%C3%B3n%20Ciudadana&amp;viewid=476a1472%2D7822%2D4ee2%2Db17c%2D2bb8ff2d8c5a&amp;p=true&amp;ct=1784233383806&amp;or=OWA%2DNT%2DMail&amp;cid=5bb188ea%2D6719%2D60eb%2Dc373%2D9f48e477ddde&amp;ga=1"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21"/>
  <sheetViews>
    <sheetView topLeftCell="O16" zoomScale="68" zoomScaleNormal="68" workbookViewId="0">
      <selection activeCell="W13" sqref="W13"/>
    </sheetView>
  </sheetViews>
  <sheetFormatPr baseColWidth="10" defaultColWidth="11.42578125" defaultRowHeight="14.25" x14ac:dyDescent="0.25"/>
  <cols>
    <col min="1" max="1" width="32.42578125" style="4" customWidth="1"/>
    <col min="2" max="2" width="41.42578125" style="4" bestFit="1" customWidth="1"/>
    <col min="3" max="3" width="17.85546875" style="4" bestFit="1" customWidth="1"/>
    <col min="4" max="4" width="54.42578125" style="4" customWidth="1"/>
    <col min="5" max="5" width="30.42578125" style="4" bestFit="1" customWidth="1"/>
    <col min="6" max="6" width="74" style="4" customWidth="1"/>
    <col min="7" max="7" width="13" style="4" customWidth="1"/>
    <col min="8" max="8" width="60.85546875" style="4" bestFit="1" customWidth="1"/>
    <col min="9" max="9" width="24.42578125" style="4" bestFit="1" customWidth="1"/>
    <col min="10" max="10" width="40.7109375" style="4" bestFit="1" customWidth="1"/>
    <col min="11" max="11" width="25.28515625" style="4" bestFit="1" customWidth="1"/>
    <col min="12" max="12" width="21" style="4" bestFit="1" customWidth="1"/>
    <col min="13" max="13" width="18.28515625" style="4" customWidth="1"/>
    <col min="14" max="14" width="25.28515625" style="4" bestFit="1" customWidth="1"/>
    <col min="15" max="15" width="21" style="4" bestFit="1" customWidth="1"/>
    <col min="16" max="16" width="24.42578125" style="4" bestFit="1" customWidth="1"/>
    <col min="17" max="17" width="25.28515625" style="4" hidden="1" customWidth="1"/>
    <col min="18" max="18" width="21" style="4" hidden="1" customWidth="1"/>
    <col min="19" max="19" width="24.42578125" style="4" hidden="1" customWidth="1"/>
    <col min="20" max="20" width="25.28515625" style="4" hidden="1" customWidth="1"/>
    <col min="21" max="21" width="21" style="4" hidden="1" customWidth="1"/>
    <col min="22" max="22" width="24.42578125" style="4" hidden="1" customWidth="1"/>
    <col min="23" max="23" width="20.140625" style="4" customWidth="1"/>
    <col min="24" max="24" width="21.5703125" style="4" customWidth="1"/>
    <col min="25" max="25" width="80.42578125" style="4" customWidth="1"/>
    <col min="26" max="26" width="19.5703125" style="4" customWidth="1"/>
    <col min="27" max="27" width="16.42578125" style="4" customWidth="1"/>
    <col min="28" max="28" width="25.5703125" style="4" customWidth="1"/>
    <col min="29" max="29" width="18" style="4" customWidth="1"/>
    <col min="30" max="30" width="24.5703125" style="4" customWidth="1"/>
    <col min="31" max="16384" width="11.42578125" style="4"/>
  </cols>
  <sheetData>
    <row r="1" spans="1:85" ht="20.100000000000001" customHeight="1" x14ac:dyDescent="0.25">
      <c r="A1" s="204"/>
      <c r="B1" s="205" t="s">
        <v>0</v>
      </c>
      <c r="C1" s="205"/>
      <c r="D1" s="205"/>
      <c r="E1" s="205"/>
      <c r="F1" s="205"/>
      <c r="G1" s="205"/>
      <c r="H1" s="205"/>
      <c r="I1" s="205"/>
      <c r="J1" s="205"/>
      <c r="K1" s="205"/>
      <c r="L1" s="205"/>
      <c r="M1" s="205"/>
      <c r="N1" s="205"/>
      <c r="O1" s="205"/>
      <c r="P1" s="205"/>
      <c r="Q1" s="205"/>
      <c r="R1" s="205"/>
      <c r="S1" s="205"/>
      <c r="T1" s="205"/>
      <c r="U1" s="205"/>
      <c r="V1" s="205"/>
      <c r="W1" s="205"/>
      <c r="X1" s="205"/>
      <c r="Y1" s="205"/>
      <c r="Z1" s="205"/>
      <c r="AA1" s="204"/>
      <c r="AB1" s="204"/>
      <c r="AC1" s="204"/>
      <c r="AD1" s="204"/>
      <c r="AH1" s="5"/>
      <c r="CA1" s="5"/>
      <c r="CD1" s="5"/>
      <c r="CF1" s="5"/>
    </row>
    <row r="2" spans="1:85" ht="20.100000000000001" customHeight="1" x14ac:dyDescent="0.25">
      <c r="A2" s="204"/>
      <c r="B2" s="205" t="s">
        <v>1</v>
      </c>
      <c r="C2" s="205"/>
      <c r="D2" s="205"/>
      <c r="E2" s="205"/>
      <c r="F2" s="205"/>
      <c r="G2" s="205"/>
      <c r="H2" s="205"/>
      <c r="I2" s="205"/>
      <c r="J2" s="205"/>
      <c r="K2" s="205"/>
      <c r="L2" s="205"/>
      <c r="M2" s="205"/>
      <c r="N2" s="205"/>
      <c r="O2" s="205"/>
      <c r="P2" s="205"/>
      <c r="Q2" s="205"/>
      <c r="R2" s="205"/>
      <c r="S2" s="205"/>
      <c r="T2" s="205"/>
      <c r="U2" s="205"/>
      <c r="V2" s="205"/>
      <c r="W2" s="205"/>
      <c r="X2" s="205"/>
      <c r="Y2" s="205"/>
      <c r="Z2" s="205"/>
      <c r="AA2" s="204"/>
      <c r="AB2" s="204"/>
      <c r="AC2" s="204"/>
      <c r="AD2" s="204"/>
      <c r="AH2" s="5"/>
      <c r="CA2" s="5"/>
      <c r="CD2" s="5"/>
      <c r="CF2" s="5"/>
    </row>
    <row r="3" spans="1:85" ht="20.100000000000001" customHeight="1" x14ac:dyDescent="0.25">
      <c r="A3" s="204"/>
      <c r="B3" s="205" t="s">
        <v>2</v>
      </c>
      <c r="C3" s="205"/>
      <c r="D3" s="205"/>
      <c r="E3" s="205"/>
      <c r="F3" s="205"/>
      <c r="G3" s="205"/>
      <c r="H3" s="205"/>
      <c r="I3" s="205"/>
      <c r="J3" s="205"/>
      <c r="K3" s="205"/>
      <c r="L3" s="205"/>
      <c r="M3" s="205"/>
      <c r="N3" s="205"/>
      <c r="O3" s="205"/>
      <c r="P3" s="205"/>
      <c r="Q3" s="205"/>
      <c r="R3" s="205"/>
      <c r="S3" s="205"/>
      <c r="T3" s="205"/>
      <c r="U3" s="205"/>
      <c r="V3" s="205"/>
      <c r="W3" s="205"/>
      <c r="X3" s="205"/>
      <c r="Y3" s="205"/>
      <c r="Z3" s="205"/>
      <c r="AA3" s="204"/>
      <c r="AB3" s="204"/>
      <c r="AC3" s="204"/>
      <c r="AD3" s="204"/>
      <c r="AH3" s="5"/>
      <c r="CA3" s="5"/>
      <c r="CD3" s="5"/>
      <c r="CF3" s="5"/>
    </row>
    <row r="4" spans="1:85" ht="20.100000000000001" customHeight="1" x14ac:dyDescent="0.25">
      <c r="A4" s="204"/>
      <c r="B4" s="206" t="s">
        <v>3</v>
      </c>
      <c r="C4" s="206"/>
      <c r="D4" s="206"/>
      <c r="E4" s="206"/>
      <c r="F4" s="206"/>
      <c r="G4" s="206" t="s">
        <v>4</v>
      </c>
      <c r="H4" s="206"/>
      <c r="I4" s="206"/>
      <c r="J4" s="206"/>
      <c r="K4" s="206"/>
      <c r="L4" s="206"/>
      <c r="M4" s="206" t="s">
        <v>5</v>
      </c>
      <c r="N4" s="206"/>
      <c r="O4" s="206"/>
      <c r="P4" s="206"/>
      <c r="Q4" s="206"/>
      <c r="R4" s="206"/>
      <c r="S4" s="206"/>
      <c r="T4" s="206" t="s">
        <v>6</v>
      </c>
      <c r="U4" s="206"/>
      <c r="V4" s="206"/>
      <c r="W4" s="206"/>
      <c r="X4" s="206"/>
      <c r="Y4" s="206"/>
      <c r="Z4" s="206"/>
      <c r="AA4" s="204"/>
      <c r="AB4" s="204"/>
      <c r="AC4" s="204"/>
      <c r="AD4" s="204"/>
      <c r="AH4" s="5"/>
      <c r="CA4" s="5"/>
      <c r="CD4" s="5"/>
      <c r="CF4" s="5"/>
    </row>
    <row r="5" spans="1:85" ht="20.100000000000001" customHeight="1" x14ac:dyDescent="0.25">
      <c r="A5" s="204"/>
      <c r="B5" s="206" t="s">
        <v>7</v>
      </c>
      <c r="C5" s="206"/>
      <c r="D5" s="206"/>
      <c r="E5" s="206"/>
      <c r="F5" s="206"/>
      <c r="G5" s="206">
        <v>4</v>
      </c>
      <c r="H5" s="206"/>
      <c r="I5" s="206"/>
      <c r="J5" s="206"/>
      <c r="K5" s="206"/>
      <c r="L5" s="206"/>
      <c r="M5" s="207">
        <v>45139</v>
      </c>
      <c r="N5" s="207"/>
      <c r="O5" s="207"/>
      <c r="P5" s="207"/>
      <c r="Q5" s="207"/>
      <c r="R5" s="207"/>
      <c r="S5" s="207"/>
      <c r="T5" s="206" t="s">
        <v>8</v>
      </c>
      <c r="U5" s="206"/>
      <c r="V5" s="206"/>
      <c r="W5" s="206"/>
      <c r="X5" s="206"/>
      <c r="Y5" s="206"/>
      <c r="Z5" s="206"/>
      <c r="AA5" s="204"/>
      <c r="AB5" s="204"/>
      <c r="AC5" s="204"/>
      <c r="AD5" s="204"/>
      <c r="AH5" s="5"/>
      <c r="CA5" s="5"/>
      <c r="CD5" s="5"/>
      <c r="CF5" s="5"/>
    </row>
    <row r="6" spans="1:85" ht="20.100000000000001" customHeight="1" x14ac:dyDescent="0.25">
      <c r="A6" s="204"/>
      <c r="B6" s="206" t="s">
        <v>9</v>
      </c>
      <c r="C6" s="206"/>
      <c r="D6" s="206"/>
      <c r="E6" s="206"/>
      <c r="F6" s="206"/>
      <c r="G6" s="206"/>
      <c r="H6" s="206"/>
      <c r="I6" s="206"/>
      <c r="J6" s="206"/>
      <c r="K6" s="206"/>
      <c r="L6" s="206"/>
      <c r="M6" s="206"/>
      <c r="N6" s="206"/>
      <c r="O6" s="206"/>
      <c r="P6" s="206"/>
      <c r="Q6" s="206"/>
      <c r="R6" s="206"/>
      <c r="S6" s="206"/>
      <c r="T6" s="206"/>
      <c r="U6" s="206"/>
      <c r="V6" s="206"/>
      <c r="W6" s="206"/>
      <c r="X6" s="206"/>
      <c r="Y6" s="206"/>
      <c r="Z6" s="206"/>
      <c r="AA6" s="204"/>
      <c r="AB6" s="204"/>
      <c r="AC6" s="204"/>
      <c r="AD6" s="204"/>
      <c r="AH6" s="5"/>
      <c r="CA6" s="5"/>
      <c r="CD6" s="5"/>
      <c r="CF6" s="5"/>
    </row>
    <row r="7" spans="1:85" ht="28.5" customHeight="1" x14ac:dyDescent="0.25">
      <c r="A7" s="11"/>
      <c r="B7" s="11"/>
      <c r="C7" s="11"/>
      <c r="D7" s="11"/>
      <c r="E7" s="11"/>
      <c r="F7" s="11"/>
      <c r="G7" s="11"/>
      <c r="H7" s="11"/>
      <c r="I7" s="11"/>
      <c r="J7" s="11"/>
      <c r="K7" s="11"/>
      <c r="L7" s="11"/>
      <c r="M7" s="11"/>
      <c r="AH7" s="5"/>
      <c r="CA7" s="5"/>
      <c r="CD7" s="5"/>
      <c r="CF7" s="5"/>
    </row>
    <row r="8" spans="1:85" ht="15" customHeight="1" x14ac:dyDescent="0.25">
      <c r="A8" s="217" t="s">
        <v>10</v>
      </c>
      <c r="B8" s="217" t="s">
        <v>11</v>
      </c>
      <c r="C8" s="218" t="s">
        <v>12</v>
      </c>
      <c r="D8" s="218" t="s">
        <v>13</v>
      </c>
      <c r="E8" s="218" t="s">
        <v>14</v>
      </c>
      <c r="F8" s="218" t="s">
        <v>15</v>
      </c>
      <c r="G8" s="218" t="s">
        <v>16</v>
      </c>
      <c r="H8" s="218" t="s">
        <v>17</v>
      </c>
      <c r="I8" s="218" t="s">
        <v>18</v>
      </c>
      <c r="J8" s="218" t="s">
        <v>19</v>
      </c>
      <c r="K8" s="225" t="s">
        <v>20</v>
      </c>
      <c r="L8" s="222" t="s">
        <v>21</v>
      </c>
      <c r="M8" s="219" t="s">
        <v>22</v>
      </c>
      <c r="N8" s="225" t="s">
        <v>23</v>
      </c>
      <c r="O8" s="222" t="s">
        <v>24</v>
      </c>
      <c r="P8" s="219" t="s">
        <v>25</v>
      </c>
      <c r="Q8" s="225" t="s">
        <v>23</v>
      </c>
      <c r="R8" s="222" t="s">
        <v>26</v>
      </c>
      <c r="S8" s="219" t="s">
        <v>27</v>
      </c>
      <c r="T8" s="225" t="s">
        <v>23</v>
      </c>
      <c r="U8" s="222" t="s">
        <v>28</v>
      </c>
      <c r="V8" s="219" t="s">
        <v>29</v>
      </c>
      <c r="W8" s="209" t="s">
        <v>30</v>
      </c>
      <c r="X8" s="210"/>
      <c r="Y8" s="209"/>
      <c r="Z8" s="209"/>
      <c r="AA8" s="210"/>
      <c r="AB8" s="209"/>
      <c r="AC8" s="210"/>
      <c r="AD8" s="209"/>
    </row>
    <row r="9" spans="1:85" ht="15" x14ac:dyDescent="0.25">
      <c r="A9" s="217"/>
      <c r="B9" s="217"/>
      <c r="C9" s="218"/>
      <c r="D9" s="218"/>
      <c r="E9" s="218"/>
      <c r="F9" s="218"/>
      <c r="G9" s="218"/>
      <c r="H9" s="218"/>
      <c r="I9" s="218"/>
      <c r="J9" s="218"/>
      <c r="K9" s="226"/>
      <c r="L9" s="223"/>
      <c r="M9" s="220"/>
      <c r="N9" s="226"/>
      <c r="O9" s="223"/>
      <c r="P9" s="220"/>
      <c r="Q9" s="226"/>
      <c r="R9" s="223"/>
      <c r="S9" s="220"/>
      <c r="T9" s="226"/>
      <c r="U9" s="223"/>
      <c r="V9" s="220"/>
      <c r="W9" s="209" t="s">
        <v>31</v>
      </c>
      <c r="X9" s="210"/>
      <c r="Y9" s="209"/>
      <c r="Z9" s="209" t="s">
        <v>32</v>
      </c>
      <c r="AA9" s="210"/>
      <c r="AB9" s="209"/>
      <c r="AC9" s="210" t="s">
        <v>33</v>
      </c>
      <c r="AD9" s="209" t="s">
        <v>34</v>
      </c>
    </row>
    <row r="10" spans="1:85" ht="45" x14ac:dyDescent="0.25">
      <c r="A10" s="217"/>
      <c r="B10" s="217"/>
      <c r="C10" s="218"/>
      <c r="D10" s="218"/>
      <c r="E10" s="218"/>
      <c r="F10" s="218"/>
      <c r="G10" s="218"/>
      <c r="H10" s="218"/>
      <c r="I10" s="218"/>
      <c r="J10" s="218"/>
      <c r="K10" s="227"/>
      <c r="L10" s="224"/>
      <c r="M10" s="221"/>
      <c r="N10" s="226"/>
      <c r="O10" s="224"/>
      <c r="P10" s="221"/>
      <c r="Q10" s="227"/>
      <c r="R10" s="224"/>
      <c r="S10" s="221"/>
      <c r="T10" s="227"/>
      <c r="U10" s="224"/>
      <c r="V10" s="221"/>
      <c r="W10" s="9" t="s">
        <v>34</v>
      </c>
      <c r="X10" s="10" t="s">
        <v>35</v>
      </c>
      <c r="Y10" s="9" t="s">
        <v>36</v>
      </c>
      <c r="Z10" s="9" t="s">
        <v>34</v>
      </c>
      <c r="AA10" s="10" t="s">
        <v>35</v>
      </c>
      <c r="AB10" s="9" t="s">
        <v>36</v>
      </c>
      <c r="AC10" s="211"/>
      <c r="AD10" s="212"/>
    </row>
    <row r="11" spans="1:85" ht="142.5" x14ac:dyDescent="0.25">
      <c r="A11" s="213" t="s">
        <v>37</v>
      </c>
      <c r="B11" s="100" t="s">
        <v>38</v>
      </c>
      <c r="C11" s="100">
        <v>8100</v>
      </c>
      <c r="D11" s="100" t="s">
        <v>39</v>
      </c>
      <c r="E11" s="100" t="s">
        <v>40</v>
      </c>
      <c r="F11" s="100" t="s">
        <v>41</v>
      </c>
      <c r="G11" s="100">
        <v>4230</v>
      </c>
      <c r="H11" s="100" t="s">
        <v>42</v>
      </c>
      <c r="I11" s="100" t="s">
        <v>43</v>
      </c>
      <c r="J11" s="76">
        <v>1</v>
      </c>
      <c r="K11" s="101">
        <v>0.2525</v>
      </c>
      <c r="L11" s="138">
        <v>5.7500000000000002E-2</v>
      </c>
      <c r="M11" s="139">
        <f>L11/K11</f>
        <v>0.22772277227722773</v>
      </c>
      <c r="N11" s="101">
        <v>0.2525</v>
      </c>
      <c r="O11" s="79">
        <v>0.1275</v>
      </c>
      <c r="P11" s="80">
        <f t="shared" ref="P11:P19" si="0">O11/N11</f>
        <v>0.50495049504950495</v>
      </c>
      <c r="Q11" s="140"/>
      <c r="R11" s="100"/>
      <c r="S11" s="80"/>
      <c r="T11" s="100"/>
      <c r="U11" s="141"/>
      <c r="V11" s="80"/>
      <c r="W11" s="142" t="s">
        <v>685</v>
      </c>
      <c r="X11" s="163">
        <v>0.5</v>
      </c>
      <c r="Y11" s="162" t="s">
        <v>686</v>
      </c>
      <c r="Z11" s="166"/>
      <c r="AA11" s="141"/>
      <c r="AB11" s="141"/>
      <c r="AC11" s="142">
        <v>0.5</v>
      </c>
      <c r="AD11" s="143" t="s">
        <v>687</v>
      </c>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row>
    <row r="12" spans="1:85" ht="248.25" customHeight="1" x14ac:dyDescent="0.25">
      <c r="A12" s="214"/>
      <c r="B12" s="215" t="s">
        <v>44</v>
      </c>
      <c r="C12" s="215">
        <v>8096</v>
      </c>
      <c r="D12" s="215" t="s">
        <v>45</v>
      </c>
      <c r="E12" s="215" t="s">
        <v>46</v>
      </c>
      <c r="F12" s="35" t="s">
        <v>47</v>
      </c>
      <c r="G12" s="35">
        <v>4120</v>
      </c>
      <c r="H12" s="35" t="s">
        <v>48</v>
      </c>
      <c r="I12" s="35" t="s">
        <v>43</v>
      </c>
      <c r="J12" s="150">
        <v>650000</v>
      </c>
      <c r="K12" s="150">
        <v>210000</v>
      </c>
      <c r="L12" s="150">
        <v>39240</v>
      </c>
      <c r="M12" s="151">
        <f t="shared" ref="M12" si="1">L12/K12</f>
        <v>0.18685714285714286</v>
      </c>
      <c r="N12" s="8">
        <v>210000</v>
      </c>
      <c r="O12" s="152">
        <v>111376</v>
      </c>
      <c r="P12" s="153">
        <f t="shared" si="0"/>
        <v>0.53036190476190481</v>
      </c>
      <c r="Q12" s="8"/>
      <c r="R12" s="8"/>
      <c r="S12" s="8"/>
      <c r="T12" s="8"/>
      <c r="U12" s="8"/>
      <c r="V12" s="8"/>
      <c r="W12" s="152">
        <v>111376</v>
      </c>
      <c r="X12" s="164" t="s">
        <v>689</v>
      </c>
      <c r="Y12" s="162" t="s">
        <v>690</v>
      </c>
      <c r="Z12" s="8"/>
      <c r="AA12" s="8"/>
      <c r="AB12" s="8"/>
      <c r="AC12" s="39" t="s">
        <v>689</v>
      </c>
      <c r="AD12" s="152">
        <v>111376</v>
      </c>
    </row>
    <row r="13" spans="1:85" ht="242.25" x14ac:dyDescent="0.25">
      <c r="A13" s="214"/>
      <c r="B13" s="215"/>
      <c r="C13" s="215"/>
      <c r="D13" s="215"/>
      <c r="E13" s="215"/>
      <c r="F13" s="35" t="s">
        <v>49</v>
      </c>
      <c r="G13" s="35">
        <v>4118</v>
      </c>
      <c r="H13" s="35" t="s">
        <v>50</v>
      </c>
      <c r="I13" s="35" t="s">
        <v>43</v>
      </c>
      <c r="J13" s="35">
        <v>300</v>
      </c>
      <c r="K13" s="35">
        <v>93</v>
      </c>
      <c r="L13" s="150">
        <v>0</v>
      </c>
      <c r="M13" s="151">
        <f>L13/K13</f>
        <v>0</v>
      </c>
      <c r="N13" s="8">
        <v>93</v>
      </c>
      <c r="O13" s="8">
        <v>51</v>
      </c>
      <c r="P13" s="153">
        <f t="shared" si="0"/>
        <v>0.54838709677419351</v>
      </c>
      <c r="Q13" s="8"/>
      <c r="R13" s="8"/>
      <c r="S13" s="8"/>
      <c r="T13" s="8"/>
      <c r="U13" s="8"/>
      <c r="V13" s="8"/>
      <c r="W13" s="8">
        <v>51</v>
      </c>
      <c r="X13" s="164" t="s">
        <v>688</v>
      </c>
      <c r="Y13" s="162" t="s">
        <v>691</v>
      </c>
      <c r="Z13" s="8"/>
      <c r="AA13" s="8"/>
      <c r="AB13" s="8"/>
      <c r="AC13" s="39" t="s">
        <v>688</v>
      </c>
      <c r="AD13" s="8">
        <v>51</v>
      </c>
    </row>
    <row r="14" spans="1:85" ht="93" customHeight="1" x14ac:dyDescent="0.25">
      <c r="A14" s="213"/>
      <c r="B14" s="216" t="s">
        <v>44</v>
      </c>
      <c r="C14" s="216">
        <v>7992</v>
      </c>
      <c r="D14" s="216" t="s">
        <v>51</v>
      </c>
      <c r="E14" s="216" t="s">
        <v>52</v>
      </c>
      <c r="F14" s="144" t="s">
        <v>53</v>
      </c>
      <c r="G14" s="22">
        <v>4116</v>
      </c>
      <c r="H14" s="22" t="s">
        <v>54</v>
      </c>
      <c r="I14" s="22" t="s">
        <v>55</v>
      </c>
      <c r="J14" s="145">
        <v>500000</v>
      </c>
      <c r="K14" s="146">
        <v>500000</v>
      </c>
      <c r="L14" s="147">
        <v>83425</v>
      </c>
      <c r="M14" s="77">
        <f>L14/K14</f>
        <v>0.16685</v>
      </c>
      <c r="N14" s="56">
        <v>500000</v>
      </c>
      <c r="O14" s="148">
        <v>210636</v>
      </c>
      <c r="P14" s="149">
        <f t="shared" si="0"/>
        <v>0.42127199999999998</v>
      </c>
      <c r="W14" s="159">
        <v>210636</v>
      </c>
      <c r="X14" s="165">
        <v>0.42127199999999998</v>
      </c>
      <c r="Y14" s="162" t="s">
        <v>704</v>
      </c>
      <c r="Z14" s="8"/>
      <c r="AA14" s="8"/>
      <c r="AB14" s="8"/>
      <c r="AC14" s="161">
        <f>+X14</f>
        <v>0.42127199999999998</v>
      </c>
      <c r="AD14" s="159">
        <f>+W14</f>
        <v>210636</v>
      </c>
    </row>
    <row r="15" spans="1:85" ht="93" customHeight="1" x14ac:dyDescent="0.25">
      <c r="A15" s="213"/>
      <c r="B15" s="213"/>
      <c r="C15" s="213"/>
      <c r="D15" s="213"/>
      <c r="E15" s="213"/>
      <c r="F15" s="20" t="s">
        <v>56</v>
      </c>
      <c r="G15" s="15">
        <v>4115</v>
      </c>
      <c r="H15" s="15" t="s">
        <v>57</v>
      </c>
      <c r="I15" s="15" t="s">
        <v>55</v>
      </c>
      <c r="J15" s="19">
        <v>200000</v>
      </c>
      <c r="K15" s="57">
        <v>175000</v>
      </c>
      <c r="L15" s="60">
        <v>174392</v>
      </c>
      <c r="M15" s="78">
        <f t="shared" ref="M15:M18" si="2">L15/K15</f>
        <v>0.99652571428571424</v>
      </c>
      <c r="N15" s="63">
        <v>175000</v>
      </c>
      <c r="O15" s="83">
        <v>175000</v>
      </c>
      <c r="P15" s="82">
        <f t="shared" si="0"/>
        <v>1</v>
      </c>
      <c r="W15" s="159">
        <v>175000</v>
      </c>
      <c r="X15" s="165">
        <v>1</v>
      </c>
      <c r="Y15" s="162" t="s">
        <v>705</v>
      </c>
      <c r="Z15" s="8"/>
      <c r="AA15" s="8"/>
      <c r="AB15" s="8"/>
      <c r="AC15" s="161">
        <f t="shared" ref="AC15:AC20" si="3">+X15</f>
        <v>1</v>
      </c>
      <c r="AD15" s="159">
        <f t="shared" ref="AD15:AD20" si="4">+W15</f>
        <v>175000</v>
      </c>
    </row>
    <row r="16" spans="1:85" ht="107.45" customHeight="1" x14ac:dyDescent="0.25">
      <c r="A16" s="213"/>
      <c r="B16" s="213"/>
      <c r="C16" s="213"/>
      <c r="D16" s="213"/>
      <c r="E16" s="213"/>
      <c r="F16" s="20" t="s">
        <v>58</v>
      </c>
      <c r="G16" s="15">
        <v>4114</v>
      </c>
      <c r="H16" s="15" t="s">
        <v>59</v>
      </c>
      <c r="I16" s="15" t="s">
        <v>43</v>
      </c>
      <c r="J16" s="15">
        <v>80</v>
      </c>
      <c r="K16" s="31">
        <v>25</v>
      </c>
      <c r="L16" s="26">
        <v>6.8</v>
      </c>
      <c r="M16" s="77">
        <f t="shared" si="2"/>
        <v>0.27200000000000002</v>
      </c>
      <c r="N16" s="63">
        <v>25</v>
      </c>
      <c r="O16" s="63">
        <v>11.95</v>
      </c>
      <c r="P16" s="82">
        <f t="shared" si="0"/>
        <v>0.47799999999999998</v>
      </c>
      <c r="W16" s="159">
        <v>11.95</v>
      </c>
      <c r="X16" s="165">
        <v>0.47799999999999998</v>
      </c>
      <c r="Y16" s="162" t="s">
        <v>706</v>
      </c>
      <c r="Z16" s="8"/>
      <c r="AA16" s="8"/>
      <c r="AB16" s="8"/>
      <c r="AC16" s="161">
        <f t="shared" si="3"/>
        <v>0.47799999999999998</v>
      </c>
      <c r="AD16" s="159">
        <f t="shared" si="4"/>
        <v>11.95</v>
      </c>
    </row>
    <row r="17" spans="1:30" ht="93" customHeight="1" x14ac:dyDescent="0.25">
      <c r="A17" s="213"/>
      <c r="B17" s="213"/>
      <c r="C17" s="213"/>
      <c r="D17" s="213"/>
      <c r="E17" s="213"/>
      <c r="F17" s="20" t="s">
        <v>60</v>
      </c>
      <c r="G17" s="15">
        <v>4104</v>
      </c>
      <c r="H17" s="15" t="s">
        <v>61</v>
      </c>
      <c r="I17" s="15" t="s">
        <v>43</v>
      </c>
      <c r="J17" s="16">
        <v>1</v>
      </c>
      <c r="K17" s="55">
        <v>0.3</v>
      </c>
      <c r="L17" s="59">
        <f>5.34/100</f>
        <v>5.3399999999999996E-2</v>
      </c>
      <c r="M17" s="77">
        <f t="shared" si="2"/>
        <v>0.17799999999999999</v>
      </c>
      <c r="N17" s="26">
        <v>0.3</v>
      </c>
      <c r="O17" s="63">
        <v>0.17</v>
      </c>
      <c r="P17" s="82">
        <f t="shared" si="0"/>
        <v>0.56666666666666676</v>
      </c>
      <c r="W17" s="159">
        <v>0.17</v>
      </c>
      <c r="X17" s="165">
        <v>0.56666666666666676</v>
      </c>
      <c r="Y17" s="162" t="s">
        <v>707</v>
      </c>
      <c r="Z17" s="8"/>
      <c r="AA17" s="8"/>
      <c r="AB17" s="8"/>
      <c r="AC17" s="161">
        <f t="shared" si="3"/>
        <v>0.56666666666666676</v>
      </c>
      <c r="AD17" s="159">
        <f t="shared" si="4"/>
        <v>0.17</v>
      </c>
    </row>
    <row r="18" spans="1:30" ht="93" customHeight="1" x14ac:dyDescent="0.25">
      <c r="A18" s="213"/>
      <c r="B18" s="213"/>
      <c r="C18" s="213"/>
      <c r="D18" s="213"/>
      <c r="E18" s="213"/>
      <c r="F18" s="20" t="s">
        <v>62</v>
      </c>
      <c r="G18" s="15">
        <v>4100</v>
      </c>
      <c r="H18" s="15" t="s">
        <v>63</v>
      </c>
      <c r="I18" s="15" t="s">
        <v>43</v>
      </c>
      <c r="J18" s="15">
        <v>5</v>
      </c>
      <c r="K18" s="58">
        <v>2</v>
      </c>
      <c r="L18" s="63">
        <v>0</v>
      </c>
      <c r="M18" s="77">
        <f t="shared" si="2"/>
        <v>0</v>
      </c>
      <c r="N18" s="56">
        <v>2</v>
      </c>
      <c r="O18" s="63">
        <v>0</v>
      </c>
      <c r="P18" s="82">
        <f t="shared" si="0"/>
        <v>0</v>
      </c>
      <c r="W18" s="159">
        <v>0</v>
      </c>
      <c r="X18" s="165">
        <v>0</v>
      </c>
      <c r="Y18" s="162" t="s">
        <v>708</v>
      </c>
      <c r="Z18" s="8"/>
      <c r="AA18" s="8"/>
      <c r="AB18" s="8"/>
      <c r="AC18" s="161">
        <f t="shared" si="3"/>
        <v>0</v>
      </c>
      <c r="AD18" s="159">
        <f t="shared" si="4"/>
        <v>0</v>
      </c>
    </row>
    <row r="19" spans="1:30" ht="144.6" customHeight="1" x14ac:dyDescent="0.25">
      <c r="A19" s="213"/>
      <c r="B19" s="15" t="s">
        <v>44</v>
      </c>
      <c r="C19" s="15">
        <v>8018</v>
      </c>
      <c r="D19" s="15" t="s">
        <v>64</v>
      </c>
      <c r="E19" s="15" t="s">
        <v>52</v>
      </c>
      <c r="F19" s="20" t="s">
        <v>65</v>
      </c>
      <c r="G19" s="15">
        <v>4098</v>
      </c>
      <c r="H19" s="15" t="s">
        <v>66</v>
      </c>
      <c r="I19" s="15" t="s">
        <v>43</v>
      </c>
      <c r="J19" s="19">
        <v>25000</v>
      </c>
      <c r="K19" s="57">
        <v>8000</v>
      </c>
      <c r="L19" s="19">
        <v>1655</v>
      </c>
      <c r="M19" s="77">
        <f>L19/K19</f>
        <v>0.206875</v>
      </c>
      <c r="N19" s="83">
        <v>8000</v>
      </c>
      <c r="O19" s="81">
        <v>4182</v>
      </c>
      <c r="P19" s="82">
        <f t="shared" si="0"/>
        <v>0.52275000000000005</v>
      </c>
      <c r="W19" s="159">
        <v>4182</v>
      </c>
      <c r="X19" s="161">
        <v>0.52275000000000005</v>
      </c>
      <c r="Y19" s="162" t="s">
        <v>722</v>
      </c>
      <c r="Z19" s="8"/>
      <c r="AA19" s="8"/>
      <c r="AB19" s="8"/>
      <c r="AC19" s="161">
        <f t="shared" si="3"/>
        <v>0.52275000000000005</v>
      </c>
      <c r="AD19" s="159">
        <f t="shared" si="4"/>
        <v>4182</v>
      </c>
    </row>
    <row r="20" spans="1:30" ht="111" customHeight="1" x14ac:dyDescent="0.25">
      <c r="A20" s="213"/>
      <c r="B20" s="213" t="s">
        <v>67</v>
      </c>
      <c r="C20" s="15">
        <v>8073</v>
      </c>
      <c r="D20" s="15" t="s">
        <v>68</v>
      </c>
      <c r="E20" s="213" t="s">
        <v>69</v>
      </c>
      <c r="F20" s="230" t="s">
        <v>70</v>
      </c>
      <c r="G20" s="213">
        <v>4038</v>
      </c>
      <c r="H20" s="213" t="s">
        <v>71</v>
      </c>
      <c r="I20" s="213" t="s">
        <v>43</v>
      </c>
      <c r="J20" s="213">
        <v>163</v>
      </c>
      <c r="K20" s="228">
        <v>44</v>
      </c>
      <c r="L20" s="232">
        <v>12.64</v>
      </c>
      <c r="M20" s="234">
        <f>L20/K20</f>
        <v>0.28727272727272729</v>
      </c>
      <c r="N20" s="236">
        <v>44</v>
      </c>
      <c r="O20" s="236">
        <v>25.52</v>
      </c>
      <c r="P20" s="231">
        <f t="shared" ref="P20" si="5">O20/N20</f>
        <v>0.57999999999999996</v>
      </c>
      <c r="W20" s="237">
        <v>25.52</v>
      </c>
      <c r="X20" s="239">
        <v>0.57999999999999996</v>
      </c>
      <c r="Y20" s="241" t="s">
        <v>734</v>
      </c>
      <c r="Z20" s="243"/>
      <c r="AA20" s="243"/>
      <c r="AB20" s="243"/>
      <c r="AC20" s="239">
        <f t="shared" si="3"/>
        <v>0.57999999999999996</v>
      </c>
      <c r="AD20" s="237">
        <f t="shared" si="4"/>
        <v>25.52</v>
      </c>
    </row>
    <row r="21" spans="1:30" ht="111" customHeight="1" x14ac:dyDescent="0.25">
      <c r="A21" s="213"/>
      <c r="B21" s="213"/>
      <c r="C21" s="15">
        <v>8087</v>
      </c>
      <c r="D21" s="15" t="s">
        <v>72</v>
      </c>
      <c r="E21" s="213"/>
      <c r="F21" s="230"/>
      <c r="G21" s="213"/>
      <c r="H21" s="213"/>
      <c r="I21" s="213"/>
      <c r="J21" s="213"/>
      <c r="K21" s="229"/>
      <c r="L21" s="233"/>
      <c r="M21" s="235"/>
      <c r="N21" s="236"/>
      <c r="O21" s="236"/>
      <c r="P21" s="231"/>
      <c r="W21" s="238"/>
      <c r="X21" s="240"/>
      <c r="Y21" s="242"/>
      <c r="Z21" s="244"/>
      <c r="AA21" s="244"/>
      <c r="AB21" s="244"/>
      <c r="AC21" s="240"/>
      <c r="AD21" s="238"/>
    </row>
  </sheetData>
  <mergeCells count="71">
    <mergeCell ref="W20:W21"/>
    <mergeCell ref="X20:X21"/>
    <mergeCell ref="AC20:AC21"/>
    <mergeCell ref="AD20:AD21"/>
    <mergeCell ref="Y20:Y21"/>
    <mergeCell ref="Z20:Z21"/>
    <mergeCell ref="AA20:AA21"/>
    <mergeCell ref="AB20:AB21"/>
    <mergeCell ref="P20:P21"/>
    <mergeCell ref="L20:L21"/>
    <mergeCell ref="M20:M21"/>
    <mergeCell ref="O8:O10"/>
    <mergeCell ref="N8:N10"/>
    <mergeCell ref="N20:N21"/>
    <mergeCell ref="O20:O21"/>
    <mergeCell ref="K20:K21"/>
    <mergeCell ref="F20:F21"/>
    <mergeCell ref="G20:G21"/>
    <mergeCell ref="H20:H21"/>
    <mergeCell ref="I20:I21"/>
    <mergeCell ref="J20:J21"/>
    <mergeCell ref="B8:B10"/>
    <mergeCell ref="B5:F5"/>
    <mergeCell ref="L8:L10"/>
    <mergeCell ref="K8:K10"/>
    <mergeCell ref="J8:J10"/>
    <mergeCell ref="I8:I10"/>
    <mergeCell ref="C8:C10"/>
    <mergeCell ref="A1:A6"/>
    <mergeCell ref="W8:AD8"/>
    <mergeCell ref="W9:Y9"/>
    <mergeCell ref="Z9:AB9"/>
    <mergeCell ref="AC9:AC10"/>
    <mergeCell ref="AD9:AD10"/>
    <mergeCell ref="V8:V10"/>
    <mergeCell ref="U8:U10"/>
    <mergeCell ref="T8:T10"/>
    <mergeCell ref="S8:S10"/>
    <mergeCell ref="R8:R10"/>
    <mergeCell ref="Q8:Q10"/>
    <mergeCell ref="P8:P10"/>
    <mergeCell ref="E8:E10"/>
    <mergeCell ref="D8:D10"/>
    <mergeCell ref="M8:M10"/>
    <mergeCell ref="A8:A10"/>
    <mergeCell ref="AA1:AD6"/>
    <mergeCell ref="B1:Z1"/>
    <mergeCell ref="B2:Z2"/>
    <mergeCell ref="B3:Z3"/>
    <mergeCell ref="B6:Z6"/>
    <mergeCell ref="T4:Z4"/>
    <mergeCell ref="T5:Z5"/>
    <mergeCell ref="M4:S4"/>
    <mergeCell ref="M5:S5"/>
    <mergeCell ref="G4:L4"/>
    <mergeCell ref="G5:L5"/>
    <mergeCell ref="H8:H10"/>
    <mergeCell ref="G8:G10"/>
    <mergeCell ref="B4:F4"/>
    <mergeCell ref="F8:F10"/>
    <mergeCell ref="A11:A21"/>
    <mergeCell ref="B12:B13"/>
    <mergeCell ref="C12:C13"/>
    <mergeCell ref="D12:D13"/>
    <mergeCell ref="E12:E13"/>
    <mergeCell ref="B14:B18"/>
    <mergeCell ref="C14:C18"/>
    <mergeCell ref="D14:D18"/>
    <mergeCell ref="E14:E18"/>
    <mergeCell ref="B20:B21"/>
    <mergeCell ref="E20: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61"/>
  <sheetViews>
    <sheetView topLeftCell="X2" zoomScale="70" zoomScaleNormal="70" workbookViewId="0">
      <pane ySplit="8" topLeftCell="A10" activePane="bottomLeft" state="frozen"/>
      <selection activeCell="A2" sqref="A2"/>
      <selection pane="bottomLeft" activeCell="AC61" sqref="AC61"/>
    </sheetView>
  </sheetViews>
  <sheetFormatPr baseColWidth="10" defaultColWidth="11.42578125" defaultRowHeight="14.25" x14ac:dyDescent="0.25"/>
  <cols>
    <col min="1" max="1" width="25.42578125" style="4" customWidth="1"/>
    <col min="2" max="2" width="43" style="4" customWidth="1"/>
    <col min="3" max="3" width="30.85546875" style="4" bestFit="1" customWidth="1"/>
    <col min="4" max="4" width="49.140625" style="4" customWidth="1"/>
    <col min="5" max="5" width="43.140625" style="4" customWidth="1"/>
    <col min="6" max="6" width="45.7109375" style="4" customWidth="1"/>
    <col min="7" max="7" width="19.85546875" style="4" customWidth="1"/>
    <col min="8" max="8" width="45.85546875" style="4" customWidth="1"/>
    <col min="9" max="9" width="16.5703125" style="4" customWidth="1"/>
    <col min="10" max="10" width="15" style="4" customWidth="1"/>
    <col min="11" max="11" width="49.85546875" style="4" customWidth="1"/>
    <col min="12" max="12" width="18.140625" style="4" customWidth="1"/>
    <col min="13" max="21" width="16.7109375" style="4" customWidth="1"/>
    <col min="22" max="22" width="24.85546875" style="4" customWidth="1"/>
    <col min="23" max="23" width="20.28515625" style="4" customWidth="1"/>
    <col min="24" max="24" width="88.5703125" style="4" customWidth="1"/>
    <col min="25" max="25" width="14.42578125" style="4" customWidth="1"/>
    <col min="26" max="26" width="16.28515625" style="4" customWidth="1"/>
    <col min="27" max="27" width="13.85546875" style="4" customWidth="1"/>
    <col min="28" max="28" width="17" style="4" customWidth="1"/>
    <col min="29" max="29" width="23.42578125" style="4" customWidth="1"/>
    <col min="30" max="30" width="11.42578125" style="4"/>
    <col min="31" max="31" width="16.42578125" style="4" customWidth="1"/>
    <col min="32" max="16384" width="11.42578125" style="4"/>
  </cols>
  <sheetData>
    <row r="1" spans="1:84" ht="169.5" customHeight="1" x14ac:dyDescent="0.25">
      <c r="A1" s="258" t="s">
        <v>73</v>
      </c>
      <c r="B1" s="259"/>
      <c r="C1" s="259"/>
      <c r="D1" s="259"/>
      <c r="E1" s="259"/>
      <c r="F1" s="259"/>
      <c r="G1" s="259"/>
      <c r="H1" s="259"/>
    </row>
    <row r="2" spans="1:84" ht="20.100000000000001" customHeight="1" x14ac:dyDescent="0.25">
      <c r="A2" s="253"/>
      <c r="B2" s="205" t="s">
        <v>0</v>
      </c>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4"/>
      <c r="AD2" s="204"/>
      <c r="AE2" s="204"/>
      <c r="BM2" s="5"/>
      <c r="BP2" s="5"/>
      <c r="BR2" s="5"/>
    </row>
    <row r="3" spans="1:84" ht="20.100000000000001" customHeight="1" x14ac:dyDescent="0.25">
      <c r="A3" s="254"/>
      <c r="B3" s="205" t="s">
        <v>1</v>
      </c>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4"/>
      <c r="AD3" s="204"/>
      <c r="AE3" s="204"/>
      <c r="BM3" s="5"/>
      <c r="BP3" s="5"/>
      <c r="BR3" s="5"/>
    </row>
    <row r="4" spans="1:84" ht="20.100000000000001" customHeight="1" x14ac:dyDescent="0.25">
      <c r="A4" s="254"/>
      <c r="B4" s="205" t="s">
        <v>2</v>
      </c>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4"/>
      <c r="AD4" s="204"/>
      <c r="AE4" s="204"/>
      <c r="BM4" s="5"/>
      <c r="BP4" s="5"/>
      <c r="BR4" s="5"/>
    </row>
    <row r="5" spans="1:84" ht="20.100000000000001" customHeight="1" x14ac:dyDescent="0.25">
      <c r="A5" s="254"/>
      <c r="B5" s="206" t="s">
        <v>3</v>
      </c>
      <c r="C5" s="206"/>
      <c r="D5" s="206"/>
      <c r="E5" s="206"/>
      <c r="F5" s="206"/>
      <c r="G5" s="206"/>
      <c r="H5" s="206"/>
      <c r="I5" s="206" t="s">
        <v>4</v>
      </c>
      <c r="J5" s="206"/>
      <c r="K5" s="206"/>
      <c r="L5" s="206"/>
      <c r="M5" s="206"/>
      <c r="N5" s="206"/>
      <c r="O5" s="206"/>
      <c r="P5" s="206"/>
      <c r="Q5" s="206"/>
      <c r="R5" s="206"/>
      <c r="S5" s="206"/>
      <c r="T5" s="206"/>
      <c r="U5" s="206"/>
      <c r="V5" s="206" t="s">
        <v>6</v>
      </c>
      <c r="W5" s="206"/>
      <c r="X5" s="206"/>
      <c r="Y5" s="206"/>
      <c r="Z5" s="206"/>
      <c r="AA5" s="206"/>
      <c r="AB5" s="206"/>
      <c r="AC5" s="204"/>
      <c r="AD5" s="204"/>
      <c r="AE5" s="204"/>
      <c r="BM5" s="5"/>
      <c r="BP5" s="5"/>
      <c r="BR5" s="5"/>
    </row>
    <row r="6" spans="1:84" ht="20.100000000000001" customHeight="1" x14ac:dyDescent="0.25">
      <c r="A6" s="254"/>
      <c r="B6" s="206" t="s">
        <v>7</v>
      </c>
      <c r="C6" s="206"/>
      <c r="D6" s="206"/>
      <c r="E6" s="206"/>
      <c r="F6" s="206"/>
      <c r="G6" s="206"/>
      <c r="H6" s="206"/>
      <c r="I6" s="206">
        <v>4</v>
      </c>
      <c r="J6" s="206"/>
      <c r="K6" s="206"/>
      <c r="L6" s="206"/>
      <c r="M6" s="206"/>
      <c r="N6" s="206"/>
      <c r="O6" s="206"/>
      <c r="P6" s="206"/>
      <c r="Q6" s="206"/>
      <c r="R6" s="206"/>
      <c r="S6" s="206"/>
      <c r="T6" s="206"/>
      <c r="U6" s="206"/>
      <c r="V6" s="206" t="s">
        <v>74</v>
      </c>
      <c r="W6" s="206"/>
      <c r="X6" s="206"/>
      <c r="Y6" s="206"/>
      <c r="Z6" s="206"/>
      <c r="AA6" s="206"/>
      <c r="AB6" s="206"/>
      <c r="AC6" s="204"/>
      <c r="AD6" s="204"/>
      <c r="AE6" s="204"/>
      <c r="BM6" s="5"/>
      <c r="BP6" s="5"/>
      <c r="BR6" s="5"/>
    </row>
    <row r="7" spans="1:84" ht="18.75" customHeight="1" x14ac:dyDescent="0.25">
      <c r="A7" s="255"/>
      <c r="B7" s="205" t="s">
        <v>9</v>
      </c>
      <c r="C7" s="205"/>
      <c r="D7" s="205"/>
      <c r="E7" s="205"/>
      <c r="F7" s="205"/>
      <c r="G7" s="205"/>
      <c r="H7" s="205"/>
      <c r="I7" s="205"/>
      <c r="J7" s="205"/>
      <c r="K7" s="205"/>
      <c r="L7" s="205"/>
      <c r="M7" s="205"/>
      <c r="N7" s="205"/>
      <c r="O7" s="205"/>
      <c r="P7" s="205"/>
      <c r="Q7" s="205"/>
      <c r="R7" s="205"/>
      <c r="S7" s="205"/>
      <c r="T7" s="205"/>
      <c r="U7" s="205"/>
      <c r="V7" s="205"/>
      <c r="W7" s="205"/>
      <c r="X7" s="205"/>
      <c r="Y7" s="205"/>
      <c r="Z7" s="205"/>
      <c r="AA7" s="205"/>
      <c r="AB7" s="205"/>
      <c r="AC7" s="204"/>
      <c r="AD7" s="204"/>
      <c r="AE7" s="204"/>
    </row>
    <row r="8" spans="1:84" ht="21" customHeight="1" x14ac:dyDescent="0.25">
      <c r="A8" s="7"/>
      <c r="B8" s="7"/>
      <c r="C8" s="7"/>
      <c r="D8" s="7"/>
      <c r="E8" s="7"/>
      <c r="F8" s="7"/>
      <c r="G8" s="7"/>
      <c r="H8" s="7"/>
      <c r="I8" s="7"/>
      <c r="J8" s="7"/>
      <c r="K8" s="7"/>
      <c r="L8" s="7"/>
      <c r="M8" s="7"/>
      <c r="N8" s="7"/>
      <c r="O8" s="7"/>
    </row>
    <row r="9" spans="1:84" ht="14.1" customHeight="1" x14ac:dyDescent="0.25">
      <c r="A9" s="217" t="s">
        <v>75</v>
      </c>
      <c r="B9" s="217" t="s">
        <v>11</v>
      </c>
      <c r="C9" s="218" t="s">
        <v>76</v>
      </c>
      <c r="D9" s="218" t="s">
        <v>77</v>
      </c>
      <c r="E9" s="218" t="s">
        <v>78</v>
      </c>
      <c r="F9" s="218" t="s">
        <v>79</v>
      </c>
      <c r="G9" s="218" t="s">
        <v>80</v>
      </c>
      <c r="H9" s="218" t="s">
        <v>81</v>
      </c>
      <c r="I9" s="218" t="s">
        <v>82</v>
      </c>
      <c r="J9" s="218" t="s">
        <v>83</v>
      </c>
      <c r="K9" s="218" t="s">
        <v>84</v>
      </c>
      <c r="L9" s="218" t="s">
        <v>85</v>
      </c>
      <c r="M9" s="263" t="s">
        <v>20</v>
      </c>
      <c r="N9" s="222" t="s">
        <v>24</v>
      </c>
      <c r="O9" s="219" t="s">
        <v>25</v>
      </c>
      <c r="P9" s="225" t="s">
        <v>23</v>
      </c>
      <c r="Q9" s="222" t="s">
        <v>26</v>
      </c>
      <c r="R9" s="219" t="s">
        <v>27</v>
      </c>
      <c r="S9" s="225" t="s">
        <v>23</v>
      </c>
      <c r="T9" s="222" t="s">
        <v>28</v>
      </c>
      <c r="U9" s="219" t="s">
        <v>29</v>
      </c>
      <c r="V9" s="246" t="s">
        <v>30</v>
      </c>
      <c r="W9" s="247"/>
      <c r="X9" s="247"/>
      <c r="Y9" s="247"/>
      <c r="Z9" s="247"/>
      <c r="AA9" s="247"/>
      <c r="AB9" s="247"/>
      <c r="AC9" s="248"/>
    </row>
    <row r="10" spans="1:84" ht="14.1" customHeight="1" x14ac:dyDescent="0.25">
      <c r="A10" s="217"/>
      <c r="B10" s="217"/>
      <c r="C10" s="218"/>
      <c r="D10" s="218"/>
      <c r="E10" s="218"/>
      <c r="F10" s="218"/>
      <c r="G10" s="218"/>
      <c r="H10" s="218"/>
      <c r="I10" s="218"/>
      <c r="J10" s="218"/>
      <c r="K10" s="218"/>
      <c r="L10" s="218"/>
      <c r="M10" s="263"/>
      <c r="N10" s="223"/>
      <c r="O10" s="220"/>
      <c r="P10" s="226"/>
      <c r="Q10" s="223"/>
      <c r="R10" s="220"/>
      <c r="S10" s="226"/>
      <c r="T10" s="223"/>
      <c r="U10" s="220"/>
      <c r="V10" s="246" t="s">
        <v>31</v>
      </c>
      <c r="W10" s="247"/>
      <c r="X10" s="248"/>
      <c r="Y10" s="246" t="s">
        <v>32</v>
      </c>
      <c r="Z10" s="247"/>
      <c r="AA10" s="248"/>
      <c r="AB10" s="249" t="s">
        <v>33</v>
      </c>
      <c r="AC10" s="251" t="s">
        <v>34</v>
      </c>
    </row>
    <row r="11" spans="1:84" ht="45" customHeight="1" x14ac:dyDescent="0.25">
      <c r="A11" s="256"/>
      <c r="B11" s="256"/>
      <c r="C11" s="257"/>
      <c r="D11" s="257"/>
      <c r="E11" s="257"/>
      <c r="F11" s="257"/>
      <c r="G11" s="257"/>
      <c r="H11" s="257"/>
      <c r="I11" s="257"/>
      <c r="J11" s="257"/>
      <c r="K11" s="257"/>
      <c r="L11" s="257"/>
      <c r="M11" s="225"/>
      <c r="N11" s="261"/>
      <c r="O11" s="260"/>
      <c r="P11" s="226"/>
      <c r="Q11" s="223"/>
      <c r="R11" s="220"/>
      <c r="S11" s="262"/>
      <c r="T11" s="261"/>
      <c r="U11" s="260"/>
      <c r="V11" s="13" t="s">
        <v>34</v>
      </c>
      <c r="W11" s="14" t="s">
        <v>35</v>
      </c>
      <c r="X11" s="13" t="s">
        <v>36</v>
      </c>
      <c r="Y11" s="13" t="s">
        <v>34</v>
      </c>
      <c r="Z11" s="14" t="s">
        <v>35</v>
      </c>
      <c r="AA11" s="13" t="s">
        <v>36</v>
      </c>
      <c r="AB11" s="250"/>
      <c r="AC11" s="252"/>
    </row>
    <row r="12" spans="1:84" ht="102.75" customHeight="1" x14ac:dyDescent="0.25">
      <c r="A12" s="213" t="s">
        <v>37</v>
      </c>
      <c r="B12" s="213" t="s">
        <v>44</v>
      </c>
      <c r="C12" s="213">
        <v>7992</v>
      </c>
      <c r="D12" s="213" t="s">
        <v>51</v>
      </c>
      <c r="E12" s="213" t="s">
        <v>51</v>
      </c>
      <c r="F12" s="213" t="s">
        <v>86</v>
      </c>
      <c r="G12" s="15">
        <v>1</v>
      </c>
      <c r="H12" s="15" t="s">
        <v>87</v>
      </c>
      <c r="I12" s="15" t="s">
        <v>88</v>
      </c>
      <c r="J12" s="15">
        <v>1</v>
      </c>
      <c r="K12" s="15" t="s">
        <v>87</v>
      </c>
      <c r="L12" s="15" t="s">
        <v>52</v>
      </c>
      <c r="M12" s="23">
        <v>1</v>
      </c>
      <c r="N12" s="21">
        <v>0.249</v>
      </c>
      <c r="O12" s="87">
        <f>N12/M12</f>
        <v>0.249</v>
      </c>
      <c r="P12" s="65">
        <v>1</v>
      </c>
      <c r="Q12" s="84">
        <v>0.49959999999999993</v>
      </c>
      <c r="R12" s="16">
        <f>Q12/P12</f>
        <v>0.49959999999999993</v>
      </c>
      <c r="S12" s="90"/>
      <c r="T12" s="17"/>
      <c r="U12" s="178"/>
      <c r="V12" s="168">
        <v>0.5</v>
      </c>
      <c r="W12" s="169">
        <v>0.5</v>
      </c>
      <c r="X12" s="182" t="s">
        <v>709</v>
      </c>
      <c r="Y12" s="35"/>
      <c r="Z12" s="35"/>
      <c r="AA12" s="35"/>
      <c r="AB12" s="151">
        <f t="shared" ref="AB12:AB20" si="0">+W12</f>
        <v>0.5</v>
      </c>
      <c r="AC12" s="177">
        <f t="shared" ref="AC12:AC20" si="1">+V12</f>
        <v>0.5</v>
      </c>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row>
    <row r="13" spans="1:84" ht="85.5" customHeight="1" x14ac:dyDescent="0.25">
      <c r="A13" s="213"/>
      <c r="B13" s="213"/>
      <c r="C13" s="213"/>
      <c r="D13" s="213"/>
      <c r="E13" s="213"/>
      <c r="F13" s="213"/>
      <c r="G13" s="15">
        <v>2</v>
      </c>
      <c r="H13" s="15" t="s">
        <v>89</v>
      </c>
      <c r="I13" s="15" t="s">
        <v>88</v>
      </c>
      <c r="J13" s="15">
        <v>6</v>
      </c>
      <c r="K13" s="15" t="s">
        <v>89</v>
      </c>
      <c r="L13" s="15" t="s">
        <v>52</v>
      </c>
      <c r="M13" s="23">
        <v>6</v>
      </c>
      <c r="N13" s="64">
        <v>1.5</v>
      </c>
      <c r="O13" s="87">
        <f t="shared" ref="O13:O26" si="2">N13/M13</f>
        <v>0.25</v>
      </c>
      <c r="P13" s="65">
        <v>6</v>
      </c>
      <c r="Q13" s="84">
        <v>3</v>
      </c>
      <c r="R13" s="16">
        <f t="shared" ref="R13:R25" si="3">Q13/P13</f>
        <v>0.5</v>
      </c>
      <c r="S13" s="61"/>
      <c r="T13" s="19"/>
      <c r="U13" s="55"/>
      <c r="V13" s="168">
        <v>3</v>
      </c>
      <c r="W13" s="169">
        <v>0.5</v>
      </c>
      <c r="X13" s="182" t="s">
        <v>710</v>
      </c>
      <c r="Y13" s="35"/>
      <c r="Z13" s="35"/>
      <c r="AA13" s="35"/>
      <c r="AB13" s="151">
        <f t="shared" si="0"/>
        <v>0.5</v>
      </c>
      <c r="AC13" s="177">
        <f t="shared" si="1"/>
        <v>3</v>
      </c>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row>
    <row r="14" spans="1:84" ht="80.45" customHeight="1" x14ac:dyDescent="0.25">
      <c r="A14" s="213"/>
      <c r="B14" s="213"/>
      <c r="C14" s="213"/>
      <c r="D14" s="213"/>
      <c r="E14" s="213"/>
      <c r="F14" s="213"/>
      <c r="G14" s="15">
        <v>3</v>
      </c>
      <c r="H14" s="15" t="s">
        <v>90</v>
      </c>
      <c r="I14" s="15" t="s">
        <v>55</v>
      </c>
      <c r="J14" s="15">
        <v>12</v>
      </c>
      <c r="K14" s="15" t="s">
        <v>90</v>
      </c>
      <c r="L14" s="15" t="s">
        <v>52</v>
      </c>
      <c r="M14" s="23">
        <v>11</v>
      </c>
      <c r="N14" s="15">
        <v>9</v>
      </c>
      <c r="O14" s="87">
        <f t="shared" si="2"/>
        <v>0.81818181818181823</v>
      </c>
      <c r="P14" s="65">
        <v>11</v>
      </c>
      <c r="Q14" s="84">
        <v>9</v>
      </c>
      <c r="R14" s="16">
        <f t="shared" si="3"/>
        <v>0.81818181818181823</v>
      </c>
      <c r="S14" s="91"/>
      <c r="T14" s="15"/>
      <c r="U14" s="55"/>
      <c r="V14" s="168">
        <v>9</v>
      </c>
      <c r="W14" s="169">
        <v>0.81818181818181823</v>
      </c>
      <c r="X14" s="182" t="s">
        <v>711</v>
      </c>
      <c r="Y14" s="35"/>
      <c r="Z14" s="35"/>
      <c r="AA14" s="35"/>
      <c r="AB14" s="151">
        <f t="shared" si="0"/>
        <v>0.81818181818181823</v>
      </c>
      <c r="AC14" s="177">
        <f t="shared" si="1"/>
        <v>9</v>
      </c>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row>
    <row r="15" spans="1:84" ht="70.900000000000006" customHeight="1" x14ac:dyDescent="0.25">
      <c r="A15" s="213"/>
      <c r="B15" s="213"/>
      <c r="C15" s="213"/>
      <c r="D15" s="213"/>
      <c r="E15" s="213"/>
      <c r="F15" s="213"/>
      <c r="G15" s="15">
        <v>4</v>
      </c>
      <c r="H15" s="15" t="s">
        <v>91</v>
      </c>
      <c r="I15" s="15" t="s">
        <v>43</v>
      </c>
      <c r="J15" s="15">
        <v>26000</v>
      </c>
      <c r="K15" s="15" t="s">
        <v>91</v>
      </c>
      <c r="L15" s="15" t="s">
        <v>52</v>
      </c>
      <c r="M15" s="23">
        <v>7000</v>
      </c>
      <c r="N15" s="19">
        <v>794</v>
      </c>
      <c r="O15" s="87">
        <f t="shared" si="2"/>
        <v>0.11342857142857143</v>
      </c>
      <c r="P15" s="65">
        <v>7000</v>
      </c>
      <c r="Q15" s="84">
        <v>3638</v>
      </c>
      <c r="R15" s="16">
        <f t="shared" si="3"/>
        <v>0.51971428571428568</v>
      </c>
      <c r="S15" s="61"/>
      <c r="T15" s="19"/>
      <c r="U15" s="55"/>
      <c r="V15" s="170">
        <v>3638</v>
      </c>
      <c r="W15" s="171">
        <v>0.51971428571428568</v>
      </c>
      <c r="X15" s="182" t="s">
        <v>712</v>
      </c>
      <c r="Y15" s="35"/>
      <c r="Z15" s="35"/>
      <c r="AA15" s="35"/>
      <c r="AB15" s="151">
        <f t="shared" si="0"/>
        <v>0.51971428571428568</v>
      </c>
      <c r="AC15" s="177">
        <f t="shared" si="1"/>
        <v>3638</v>
      </c>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row>
    <row r="16" spans="1:84" ht="76.900000000000006" customHeight="1" x14ac:dyDescent="0.25">
      <c r="A16" s="213"/>
      <c r="B16" s="213"/>
      <c r="C16" s="213"/>
      <c r="D16" s="213"/>
      <c r="E16" s="213"/>
      <c r="F16" s="213"/>
      <c r="G16" s="15">
        <v>5</v>
      </c>
      <c r="H16" s="15" t="s">
        <v>92</v>
      </c>
      <c r="I16" s="15" t="s">
        <v>43</v>
      </c>
      <c r="J16" s="15">
        <v>20000</v>
      </c>
      <c r="K16" s="15" t="s">
        <v>92</v>
      </c>
      <c r="L16" s="15" t="s">
        <v>52</v>
      </c>
      <c r="M16" s="23">
        <v>6500</v>
      </c>
      <c r="N16" s="19">
        <v>1159</v>
      </c>
      <c r="O16" s="87">
        <f t="shared" si="2"/>
        <v>0.17830769230769231</v>
      </c>
      <c r="P16" s="65">
        <v>6500</v>
      </c>
      <c r="Q16" s="84">
        <v>1621</v>
      </c>
      <c r="R16" s="16">
        <f t="shared" si="3"/>
        <v>0.24938461538461537</v>
      </c>
      <c r="S16" s="61"/>
      <c r="T16" s="19"/>
      <c r="U16" s="55"/>
      <c r="V16" s="170">
        <v>1621</v>
      </c>
      <c r="W16" s="169">
        <v>0.24938461538461537</v>
      </c>
      <c r="X16" s="182" t="s">
        <v>713</v>
      </c>
      <c r="Y16" s="35"/>
      <c r="Z16" s="35"/>
      <c r="AA16" s="35"/>
      <c r="AB16" s="151">
        <f t="shared" si="0"/>
        <v>0.24938461538461537</v>
      </c>
      <c r="AC16" s="177">
        <f t="shared" si="1"/>
        <v>1621</v>
      </c>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row>
    <row r="17" spans="1:84" ht="76.900000000000006" customHeight="1" x14ac:dyDescent="0.25">
      <c r="A17" s="213"/>
      <c r="B17" s="213"/>
      <c r="C17" s="213"/>
      <c r="D17" s="213"/>
      <c r="E17" s="213"/>
      <c r="F17" s="213"/>
      <c r="G17" s="15">
        <v>6</v>
      </c>
      <c r="H17" s="15" t="s">
        <v>93</v>
      </c>
      <c r="I17" s="15" t="s">
        <v>88</v>
      </c>
      <c r="J17" s="15">
        <v>100</v>
      </c>
      <c r="K17" s="15" t="s">
        <v>93</v>
      </c>
      <c r="L17" s="15" t="s">
        <v>52</v>
      </c>
      <c r="M17" s="24">
        <v>1</v>
      </c>
      <c r="N17" s="16">
        <v>0.24990000000000001</v>
      </c>
      <c r="O17" s="87">
        <f t="shared" si="2"/>
        <v>0.24990000000000001</v>
      </c>
      <c r="P17" s="85">
        <v>1</v>
      </c>
      <c r="Q17" s="99">
        <v>0.49997000000000003</v>
      </c>
      <c r="R17" s="16">
        <f t="shared" si="3"/>
        <v>0.49997000000000003</v>
      </c>
      <c r="S17" s="91"/>
      <c r="T17" s="15"/>
      <c r="U17" s="55"/>
      <c r="V17" s="168">
        <v>50</v>
      </c>
      <c r="W17" s="169">
        <v>0.5</v>
      </c>
      <c r="X17" s="182" t="s">
        <v>714</v>
      </c>
      <c r="Y17" s="35"/>
      <c r="Z17" s="35"/>
      <c r="AA17" s="35"/>
      <c r="AB17" s="151">
        <f t="shared" si="0"/>
        <v>0.5</v>
      </c>
      <c r="AC17" s="177">
        <f t="shared" si="1"/>
        <v>50</v>
      </c>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row>
    <row r="18" spans="1:84" ht="76.900000000000006" customHeight="1" x14ac:dyDescent="0.25">
      <c r="A18" s="213"/>
      <c r="B18" s="213"/>
      <c r="C18" s="213"/>
      <c r="D18" s="213"/>
      <c r="E18" s="213"/>
      <c r="F18" s="213"/>
      <c r="G18" s="15">
        <v>7</v>
      </c>
      <c r="H18" s="15" t="s">
        <v>94</v>
      </c>
      <c r="I18" s="15" t="s">
        <v>43</v>
      </c>
      <c r="J18" s="15">
        <v>1000000</v>
      </c>
      <c r="K18" s="15" t="s">
        <v>94</v>
      </c>
      <c r="L18" s="15" t="s">
        <v>52</v>
      </c>
      <c r="M18" s="25">
        <v>310000</v>
      </c>
      <c r="N18" s="25">
        <v>44032</v>
      </c>
      <c r="O18" s="87">
        <f t="shared" si="2"/>
        <v>0.14203870967741936</v>
      </c>
      <c r="P18" s="86">
        <v>310000</v>
      </c>
      <c r="Q18" s="84">
        <v>121033</v>
      </c>
      <c r="R18" s="16">
        <f t="shared" si="3"/>
        <v>0.39042903225806452</v>
      </c>
      <c r="S18" s="90"/>
      <c r="T18" s="16"/>
      <c r="U18" s="55"/>
      <c r="V18" s="170">
        <v>121033</v>
      </c>
      <c r="W18" s="169">
        <v>0.39042903225806452</v>
      </c>
      <c r="X18" s="182" t="s">
        <v>715</v>
      </c>
      <c r="Y18" s="35"/>
      <c r="Z18" s="35"/>
      <c r="AA18" s="35"/>
      <c r="AB18" s="151">
        <f t="shared" si="0"/>
        <v>0.39042903225806452</v>
      </c>
      <c r="AC18" s="177">
        <f t="shared" si="1"/>
        <v>121033</v>
      </c>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row>
    <row r="19" spans="1:84" ht="189.6" customHeight="1" x14ac:dyDescent="0.25">
      <c r="A19" s="213"/>
      <c r="B19" s="213"/>
      <c r="C19" s="213"/>
      <c r="D19" s="213"/>
      <c r="E19" s="213"/>
      <c r="F19" s="213"/>
      <c r="G19" s="15">
        <v>8</v>
      </c>
      <c r="H19" s="15" t="s">
        <v>95</v>
      </c>
      <c r="I19" s="15" t="s">
        <v>43</v>
      </c>
      <c r="J19" s="15">
        <v>30</v>
      </c>
      <c r="K19" s="15" t="s">
        <v>95</v>
      </c>
      <c r="L19" s="15" t="s">
        <v>52</v>
      </c>
      <c r="M19" s="23">
        <v>9</v>
      </c>
      <c r="N19" s="47">
        <v>2.214</v>
      </c>
      <c r="O19" s="87">
        <f t="shared" si="2"/>
        <v>0.246</v>
      </c>
      <c r="P19" s="65">
        <v>9</v>
      </c>
      <c r="Q19" s="84">
        <v>3.5449999999999999</v>
      </c>
      <c r="R19" s="16">
        <f t="shared" si="3"/>
        <v>0.3938888888888889</v>
      </c>
      <c r="S19" s="92"/>
      <c r="T19" s="15"/>
      <c r="U19" s="55"/>
      <c r="V19" s="168">
        <v>3.54</v>
      </c>
      <c r="W19" s="169">
        <v>0.39333333333333331</v>
      </c>
      <c r="X19" s="182" t="s">
        <v>716</v>
      </c>
      <c r="Y19" s="35"/>
      <c r="Z19" s="35"/>
      <c r="AA19" s="35"/>
      <c r="AB19" s="151">
        <f t="shared" si="0"/>
        <v>0.39333333333333331</v>
      </c>
      <c r="AC19" s="177">
        <f t="shared" si="1"/>
        <v>3.54</v>
      </c>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row>
    <row r="20" spans="1:84" ht="76.900000000000006" customHeight="1" x14ac:dyDescent="0.25">
      <c r="A20" s="213"/>
      <c r="B20" s="213"/>
      <c r="C20" s="213"/>
      <c r="D20" s="213"/>
      <c r="E20" s="213"/>
      <c r="F20" s="213"/>
      <c r="G20" s="15">
        <v>9</v>
      </c>
      <c r="H20" s="15" t="s">
        <v>96</v>
      </c>
      <c r="I20" s="15" t="s">
        <v>43</v>
      </c>
      <c r="J20" s="15">
        <v>80</v>
      </c>
      <c r="K20" s="15" t="s">
        <v>96</v>
      </c>
      <c r="L20" s="15" t="s">
        <v>52</v>
      </c>
      <c r="M20" s="53">
        <v>25</v>
      </c>
      <c r="N20" s="64">
        <v>6.830000000000001</v>
      </c>
      <c r="O20" s="87">
        <f t="shared" si="2"/>
        <v>0.27320000000000005</v>
      </c>
      <c r="P20" s="65">
        <v>25</v>
      </c>
      <c r="Q20" s="84">
        <v>11.950000000000001</v>
      </c>
      <c r="R20" s="76">
        <f t="shared" si="3"/>
        <v>0.47800000000000004</v>
      </c>
      <c r="S20" s="174"/>
      <c r="T20" s="175"/>
      <c r="U20" s="179"/>
      <c r="V20" s="168">
        <v>11.94</v>
      </c>
      <c r="W20" s="169">
        <v>0.47759999999999997</v>
      </c>
      <c r="X20" s="182" t="s">
        <v>706</v>
      </c>
      <c r="Y20" s="35"/>
      <c r="Z20" s="35"/>
      <c r="AA20" s="35"/>
      <c r="AB20" s="151">
        <f t="shared" si="0"/>
        <v>0.47759999999999997</v>
      </c>
      <c r="AC20" s="177">
        <f t="shared" si="1"/>
        <v>11.94</v>
      </c>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row>
    <row r="21" spans="1:84" ht="76.900000000000006" customHeight="1" x14ac:dyDescent="0.25">
      <c r="A21" s="213"/>
      <c r="B21" s="213"/>
      <c r="C21" s="213"/>
      <c r="D21" s="213"/>
      <c r="E21" s="213"/>
      <c r="F21" s="213"/>
      <c r="G21" s="15">
        <v>10</v>
      </c>
      <c r="H21" s="15" t="s">
        <v>97</v>
      </c>
      <c r="I21" s="15" t="s">
        <v>55</v>
      </c>
      <c r="J21" s="15">
        <v>200000</v>
      </c>
      <c r="K21" s="15" t="s">
        <v>97</v>
      </c>
      <c r="L21" s="15" t="s">
        <v>52</v>
      </c>
      <c r="M21" s="53">
        <v>175000</v>
      </c>
      <c r="N21" s="53">
        <v>174392</v>
      </c>
      <c r="O21" s="87">
        <f t="shared" si="2"/>
        <v>0.99652571428571424</v>
      </c>
      <c r="P21" s="65">
        <v>175000</v>
      </c>
      <c r="Q21" s="172">
        <v>175000</v>
      </c>
      <c r="R21" s="151">
        <f t="shared" si="3"/>
        <v>1</v>
      </c>
      <c r="S21" s="215"/>
      <c r="T21" s="215"/>
      <c r="U21" s="245"/>
      <c r="V21" s="170">
        <v>175000</v>
      </c>
      <c r="W21" s="171">
        <v>1</v>
      </c>
      <c r="X21" s="182" t="s">
        <v>705</v>
      </c>
      <c r="Y21" s="176"/>
      <c r="Z21" s="176"/>
      <c r="AA21" s="176"/>
      <c r="AB21" s="151">
        <f t="shared" ref="AB21:AB26" si="4">+W21</f>
        <v>1</v>
      </c>
      <c r="AC21" s="177">
        <f t="shared" ref="AC21:AC26" si="5">+V21</f>
        <v>175000</v>
      </c>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row>
    <row r="22" spans="1:84" ht="76.900000000000006" customHeight="1" x14ac:dyDescent="0.25">
      <c r="A22" s="213"/>
      <c r="B22" s="213"/>
      <c r="C22" s="213"/>
      <c r="D22" s="213"/>
      <c r="E22" s="213"/>
      <c r="F22" s="213"/>
      <c r="G22" s="15">
        <v>11</v>
      </c>
      <c r="H22" s="15" t="s">
        <v>98</v>
      </c>
      <c r="I22" s="15" t="s">
        <v>55</v>
      </c>
      <c r="J22" s="15">
        <v>300000</v>
      </c>
      <c r="K22" s="15" t="s">
        <v>98</v>
      </c>
      <c r="L22" s="15" t="s">
        <v>52</v>
      </c>
      <c r="M22" s="53">
        <v>300000</v>
      </c>
      <c r="N22" s="66">
        <v>69987</v>
      </c>
      <c r="O22" s="88">
        <f t="shared" si="2"/>
        <v>0.23329</v>
      </c>
      <c r="P22" s="65">
        <v>300000</v>
      </c>
      <c r="Q22" s="172">
        <v>164539</v>
      </c>
      <c r="R22" s="151">
        <f t="shared" si="3"/>
        <v>0.5484633333333333</v>
      </c>
      <c r="S22" s="215"/>
      <c r="T22" s="215"/>
      <c r="U22" s="245"/>
      <c r="V22" s="170">
        <v>164539</v>
      </c>
      <c r="W22" s="169">
        <v>0.5484633333333333</v>
      </c>
      <c r="X22" s="182" t="s">
        <v>717</v>
      </c>
      <c r="Y22" s="176"/>
      <c r="Z22" s="176"/>
      <c r="AA22" s="176"/>
      <c r="AB22" s="151">
        <f t="shared" si="4"/>
        <v>0.5484633333333333</v>
      </c>
      <c r="AC22" s="177">
        <f t="shared" si="5"/>
        <v>164539</v>
      </c>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row>
    <row r="23" spans="1:84" ht="76.900000000000006" customHeight="1" x14ac:dyDescent="0.25">
      <c r="A23" s="213"/>
      <c r="B23" s="213"/>
      <c r="C23" s="213"/>
      <c r="D23" s="213"/>
      <c r="E23" s="213"/>
      <c r="F23" s="213"/>
      <c r="G23" s="15">
        <v>12</v>
      </c>
      <c r="H23" s="15" t="s">
        <v>99</v>
      </c>
      <c r="I23" s="15" t="s">
        <v>55</v>
      </c>
      <c r="J23" s="15">
        <v>190000</v>
      </c>
      <c r="K23" s="15" t="s">
        <v>99</v>
      </c>
      <c r="L23" s="15" t="s">
        <v>52</v>
      </c>
      <c r="M23" s="53">
        <v>190000</v>
      </c>
      <c r="N23" s="67">
        <v>6579</v>
      </c>
      <c r="O23" s="88">
        <f t="shared" si="2"/>
        <v>3.4626315789473686E-2</v>
      </c>
      <c r="P23" s="65">
        <v>190000</v>
      </c>
      <c r="Q23" s="172">
        <v>36388</v>
      </c>
      <c r="R23" s="151">
        <f t="shared" si="3"/>
        <v>0.19151578947368422</v>
      </c>
      <c r="S23" s="8"/>
      <c r="T23" s="8"/>
      <c r="U23" s="181"/>
      <c r="V23" s="170">
        <v>36388</v>
      </c>
      <c r="W23" s="171">
        <v>0.19151578947368422</v>
      </c>
      <c r="X23" s="182" t="s">
        <v>718</v>
      </c>
      <c r="Y23" s="8"/>
      <c r="Z23" s="8"/>
      <c r="AA23" s="8"/>
      <c r="AB23" s="151">
        <f t="shared" si="4"/>
        <v>0.19151578947368422</v>
      </c>
      <c r="AC23" s="177">
        <f t="shared" si="5"/>
        <v>36388</v>
      </c>
    </row>
    <row r="24" spans="1:84" ht="76.900000000000006" customHeight="1" x14ac:dyDescent="0.25">
      <c r="A24" s="213"/>
      <c r="B24" s="213"/>
      <c r="C24" s="213"/>
      <c r="D24" s="213"/>
      <c r="E24" s="213"/>
      <c r="F24" s="213"/>
      <c r="G24" s="15">
        <v>13</v>
      </c>
      <c r="H24" s="15" t="s">
        <v>100</v>
      </c>
      <c r="I24" s="15" t="s">
        <v>88</v>
      </c>
      <c r="J24" s="15">
        <v>10000</v>
      </c>
      <c r="K24" s="15" t="s">
        <v>100</v>
      </c>
      <c r="L24" s="15" t="s">
        <v>52</v>
      </c>
      <c r="M24" s="53">
        <v>10000</v>
      </c>
      <c r="N24" s="65">
        <v>6859</v>
      </c>
      <c r="O24" s="87">
        <f t="shared" si="2"/>
        <v>0.68589999999999995</v>
      </c>
      <c r="P24" s="65">
        <v>10000</v>
      </c>
      <c r="Q24" s="172">
        <v>9709</v>
      </c>
      <c r="R24" s="151">
        <f t="shared" si="3"/>
        <v>0.97089999999999999</v>
      </c>
      <c r="S24" s="8"/>
      <c r="T24" s="8"/>
      <c r="U24" s="181"/>
      <c r="V24" s="170">
        <v>9709</v>
      </c>
      <c r="W24" s="169">
        <v>0.97089999999999999</v>
      </c>
      <c r="X24" s="182" t="s">
        <v>719</v>
      </c>
      <c r="Y24" s="8"/>
      <c r="Z24" s="8"/>
      <c r="AA24" s="8"/>
      <c r="AB24" s="151">
        <f t="shared" si="4"/>
        <v>0.97089999999999999</v>
      </c>
      <c r="AC24" s="177">
        <f t="shared" si="5"/>
        <v>9709</v>
      </c>
    </row>
    <row r="25" spans="1:84" ht="100.15" customHeight="1" x14ac:dyDescent="0.25">
      <c r="A25" s="213"/>
      <c r="B25" s="213"/>
      <c r="C25" s="213"/>
      <c r="D25" s="213"/>
      <c r="E25" s="213"/>
      <c r="F25" s="213"/>
      <c r="G25" s="15">
        <v>14</v>
      </c>
      <c r="H25" s="15" t="s">
        <v>101</v>
      </c>
      <c r="I25" s="15" t="s">
        <v>55</v>
      </c>
      <c r="J25" s="15">
        <v>50</v>
      </c>
      <c r="K25" s="15" t="s">
        <v>101</v>
      </c>
      <c r="L25" s="15" t="s">
        <v>52</v>
      </c>
      <c r="M25" s="53">
        <v>35</v>
      </c>
      <c r="N25" s="68">
        <v>22.5</v>
      </c>
      <c r="O25" s="78">
        <f t="shared" si="2"/>
        <v>0.6428571428571429</v>
      </c>
      <c r="P25" s="65">
        <v>35</v>
      </c>
      <c r="Q25" s="172">
        <v>26.2</v>
      </c>
      <c r="R25" s="151">
        <f t="shared" si="3"/>
        <v>0.74857142857142855</v>
      </c>
      <c r="S25" s="8"/>
      <c r="T25" s="8"/>
      <c r="U25" s="181"/>
      <c r="V25" s="170">
        <v>26.2</v>
      </c>
      <c r="W25" s="169">
        <v>0.74857142857142855</v>
      </c>
      <c r="X25" s="182" t="s">
        <v>720</v>
      </c>
      <c r="Y25" s="8"/>
      <c r="Z25" s="8"/>
      <c r="AA25" s="8"/>
      <c r="AB25" s="151">
        <f t="shared" si="4"/>
        <v>0.74857142857142855</v>
      </c>
      <c r="AC25" s="177">
        <f t="shared" si="5"/>
        <v>26.2</v>
      </c>
    </row>
    <row r="26" spans="1:84" ht="76.900000000000006" customHeight="1" x14ac:dyDescent="0.25">
      <c r="A26" s="213"/>
      <c r="B26" s="213"/>
      <c r="C26" s="213"/>
      <c r="D26" s="213"/>
      <c r="E26" s="213"/>
      <c r="F26" s="213"/>
      <c r="G26" s="15">
        <v>15</v>
      </c>
      <c r="H26" s="15" t="s">
        <v>102</v>
      </c>
      <c r="I26" s="15" t="s">
        <v>88</v>
      </c>
      <c r="J26" s="15">
        <v>100</v>
      </c>
      <c r="K26" s="15" t="s">
        <v>102</v>
      </c>
      <c r="L26" s="15" t="s">
        <v>52</v>
      </c>
      <c r="M26" s="53">
        <v>100</v>
      </c>
      <c r="N26" s="62">
        <v>24.999000000000002</v>
      </c>
      <c r="O26" s="89">
        <f t="shared" si="2"/>
        <v>0.24999000000000002</v>
      </c>
      <c r="P26" s="67">
        <v>100</v>
      </c>
      <c r="Q26" s="173">
        <v>50</v>
      </c>
      <c r="R26" s="180">
        <f>Q26/P26</f>
        <v>0.5</v>
      </c>
      <c r="S26" s="8"/>
      <c r="T26" s="8"/>
      <c r="U26" s="8"/>
      <c r="V26" s="170">
        <v>50</v>
      </c>
      <c r="W26" s="169">
        <v>0.5</v>
      </c>
      <c r="X26" s="186" t="s">
        <v>721</v>
      </c>
      <c r="Y26" s="8"/>
      <c r="Z26" s="8"/>
      <c r="AA26" s="8"/>
      <c r="AB26" s="151">
        <f t="shared" si="4"/>
        <v>0.5</v>
      </c>
      <c r="AC26" s="177">
        <f t="shared" si="5"/>
        <v>50</v>
      </c>
    </row>
    <row r="27" spans="1:84" ht="82.5" customHeight="1" x14ac:dyDescent="0.25">
      <c r="A27" s="213"/>
      <c r="B27" s="213" t="s">
        <v>44</v>
      </c>
      <c r="C27" s="213">
        <v>8018</v>
      </c>
      <c r="D27" s="213" t="s">
        <v>64</v>
      </c>
      <c r="E27" s="213" t="s">
        <v>64</v>
      </c>
      <c r="F27" s="213" t="s">
        <v>86</v>
      </c>
      <c r="G27" s="15">
        <v>1</v>
      </c>
      <c r="H27" s="15" t="s">
        <v>103</v>
      </c>
      <c r="I27" s="15" t="s">
        <v>43</v>
      </c>
      <c r="J27" s="15">
        <v>20000</v>
      </c>
      <c r="K27" s="15" t="s">
        <v>103</v>
      </c>
      <c r="L27" s="15" t="s">
        <v>52</v>
      </c>
      <c r="M27" s="57">
        <v>6000</v>
      </c>
      <c r="N27" s="56">
        <v>719</v>
      </c>
      <c r="O27" s="70">
        <f>N27/M27</f>
        <v>0.11983333333333333</v>
      </c>
      <c r="P27" s="26">
        <v>6000</v>
      </c>
      <c r="Q27" s="93">
        <v>2731</v>
      </c>
      <c r="R27" s="95">
        <f>Q27/P27</f>
        <v>0.45516666666666666</v>
      </c>
      <c r="S27" s="8"/>
      <c r="T27" s="8"/>
      <c r="U27" s="8"/>
      <c r="V27" s="170">
        <v>2731</v>
      </c>
      <c r="W27" s="185">
        <v>0.45516666666666666</v>
      </c>
      <c r="X27" s="186" t="s">
        <v>723</v>
      </c>
      <c r="Y27" s="167"/>
      <c r="Z27" s="8"/>
      <c r="AA27" s="8"/>
      <c r="AB27" s="151">
        <f t="shared" ref="AB27:AB48" si="6">+W27</f>
        <v>0.45516666666666666</v>
      </c>
      <c r="AC27" s="177">
        <f t="shared" ref="AC27:AC48" si="7">+V27</f>
        <v>2731</v>
      </c>
    </row>
    <row r="28" spans="1:84" ht="42.75" x14ac:dyDescent="0.25">
      <c r="A28" s="213"/>
      <c r="B28" s="213"/>
      <c r="C28" s="213"/>
      <c r="D28" s="213"/>
      <c r="E28" s="213"/>
      <c r="F28" s="213"/>
      <c r="G28" s="15">
        <v>2</v>
      </c>
      <c r="H28" s="15" t="s">
        <v>104</v>
      </c>
      <c r="I28" s="15" t="s">
        <v>43</v>
      </c>
      <c r="J28" s="15">
        <v>25000</v>
      </c>
      <c r="K28" s="15" t="s">
        <v>104</v>
      </c>
      <c r="L28" s="15" t="s">
        <v>52</v>
      </c>
      <c r="M28" s="57">
        <v>8000</v>
      </c>
      <c r="N28" s="57">
        <v>1655</v>
      </c>
      <c r="O28" s="70">
        <f t="shared" ref="O28:O37" si="8">N28/M28</f>
        <v>0.206875</v>
      </c>
      <c r="P28" s="26">
        <v>8000</v>
      </c>
      <c r="Q28" s="84">
        <v>4182</v>
      </c>
      <c r="R28" s="70">
        <f t="shared" ref="R28:R61" si="9">Q28/P28</f>
        <v>0.52275000000000005</v>
      </c>
      <c r="S28" s="8"/>
      <c r="T28" s="8"/>
      <c r="U28" s="8"/>
      <c r="V28" s="170">
        <v>4182</v>
      </c>
      <c r="W28" s="185">
        <v>0.52275000000000005</v>
      </c>
      <c r="X28" s="186" t="s">
        <v>724</v>
      </c>
      <c r="Y28" s="167"/>
      <c r="Z28" s="8"/>
      <c r="AA28" s="8"/>
      <c r="AB28" s="151">
        <f t="shared" si="6"/>
        <v>0.52275000000000005</v>
      </c>
      <c r="AC28" s="177">
        <f t="shared" si="7"/>
        <v>4182</v>
      </c>
    </row>
    <row r="29" spans="1:84" ht="74.25" customHeight="1" x14ac:dyDescent="0.25">
      <c r="A29" s="213"/>
      <c r="B29" s="213"/>
      <c r="C29" s="213"/>
      <c r="D29" s="213"/>
      <c r="E29" s="213"/>
      <c r="F29" s="213"/>
      <c r="G29" s="15">
        <v>3</v>
      </c>
      <c r="H29" s="15" t="s">
        <v>105</v>
      </c>
      <c r="I29" s="15" t="s">
        <v>43</v>
      </c>
      <c r="J29" s="15">
        <v>15000</v>
      </c>
      <c r="K29" s="15" t="s">
        <v>105</v>
      </c>
      <c r="L29" s="15" t="s">
        <v>52</v>
      </c>
      <c r="M29" s="57">
        <v>4500</v>
      </c>
      <c r="N29" s="54">
        <v>779</v>
      </c>
      <c r="O29" s="70">
        <f t="shared" si="8"/>
        <v>0.1731111111111111</v>
      </c>
      <c r="P29" s="26">
        <v>4500</v>
      </c>
      <c r="Q29" s="84">
        <v>2567</v>
      </c>
      <c r="R29" s="70">
        <f t="shared" si="9"/>
        <v>0.57044444444444442</v>
      </c>
      <c r="S29" s="8"/>
      <c r="T29" s="8"/>
      <c r="U29" s="8"/>
      <c r="V29" s="170">
        <v>2567</v>
      </c>
      <c r="W29" s="185">
        <v>0.57044444444444442</v>
      </c>
      <c r="X29" s="186" t="s">
        <v>725</v>
      </c>
      <c r="Y29" s="167"/>
      <c r="Z29" s="8"/>
      <c r="AA29" s="8"/>
      <c r="AB29" s="151">
        <f t="shared" si="6"/>
        <v>0.57044444444444442</v>
      </c>
      <c r="AC29" s="177">
        <f t="shared" si="7"/>
        <v>2567</v>
      </c>
    </row>
    <row r="30" spans="1:84" ht="114.75" x14ac:dyDescent="0.25">
      <c r="A30" s="213"/>
      <c r="B30" s="213"/>
      <c r="C30" s="213"/>
      <c r="D30" s="213"/>
      <c r="E30" s="213"/>
      <c r="F30" s="213"/>
      <c r="G30" s="15">
        <v>4</v>
      </c>
      <c r="H30" s="15" t="s">
        <v>106</v>
      </c>
      <c r="I30" s="15" t="s">
        <v>88</v>
      </c>
      <c r="J30" s="15">
        <v>1</v>
      </c>
      <c r="K30" s="15" t="s">
        <v>106</v>
      </c>
      <c r="L30" s="15" t="s">
        <v>52</v>
      </c>
      <c r="M30" s="31">
        <v>1</v>
      </c>
      <c r="N30" s="69">
        <v>0.1802</v>
      </c>
      <c r="O30" s="70">
        <f t="shared" si="8"/>
        <v>0.1802</v>
      </c>
      <c r="P30" s="26">
        <v>1</v>
      </c>
      <c r="Q30" s="84">
        <v>0.45050000000000001</v>
      </c>
      <c r="R30" s="70">
        <f t="shared" si="9"/>
        <v>0.45050000000000001</v>
      </c>
      <c r="S30" s="8"/>
      <c r="T30" s="8"/>
      <c r="U30" s="8"/>
      <c r="V30" s="170">
        <v>0.45</v>
      </c>
      <c r="W30" s="185">
        <v>0.45</v>
      </c>
      <c r="X30" s="186" t="s">
        <v>731</v>
      </c>
      <c r="Y30" s="167"/>
      <c r="Z30" s="8"/>
      <c r="AA30" s="8"/>
      <c r="AB30" s="151">
        <f t="shared" si="6"/>
        <v>0.45</v>
      </c>
      <c r="AC30" s="177">
        <f t="shared" si="7"/>
        <v>0.45</v>
      </c>
    </row>
    <row r="31" spans="1:84" ht="75.599999999999994" customHeight="1" x14ac:dyDescent="0.25">
      <c r="A31" s="213"/>
      <c r="B31" s="213"/>
      <c r="C31" s="213"/>
      <c r="D31" s="213"/>
      <c r="E31" s="213"/>
      <c r="F31" s="213"/>
      <c r="G31" s="15">
        <v>5</v>
      </c>
      <c r="H31" s="15" t="s">
        <v>107</v>
      </c>
      <c r="I31" s="15" t="s">
        <v>88</v>
      </c>
      <c r="J31" s="15">
        <v>19</v>
      </c>
      <c r="K31" s="15" t="s">
        <v>107</v>
      </c>
      <c r="L31" s="15" t="s">
        <v>52</v>
      </c>
      <c r="M31" s="31">
        <v>19</v>
      </c>
      <c r="N31" s="54">
        <v>4.5599999999999996</v>
      </c>
      <c r="O31" s="70">
        <f t="shared" si="8"/>
        <v>0.24</v>
      </c>
      <c r="P31" s="26">
        <v>19</v>
      </c>
      <c r="Q31" s="84">
        <v>9.98</v>
      </c>
      <c r="R31" s="70">
        <f t="shared" si="9"/>
        <v>0.52526315789473688</v>
      </c>
      <c r="S31" s="8"/>
      <c r="T31" s="8"/>
      <c r="U31" s="8"/>
      <c r="V31" s="170">
        <v>9.98</v>
      </c>
      <c r="W31" s="185">
        <v>0.52526315789473688</v>
      </c>
      <c r="X31" s="186" t="s">
        <v>726</v>
      </c>
      <c r="Y31" s="167"/>
      <c r="Z31" s="8"/>
      <c r="AA31" s="8"/>
      <c r="AB31" s="151">
        <f t="shared" si="6"/>
        <v>0.52526315789473688</v>
      </c>
      <c r="AC31" s="177">
        <f t="shared" si="7"/>
        <v>9.98</v>
      </c>
    </row>
    <row r="32" spans="1:84" ht="114.75" x14ac:dyDescent="0.25">
      <c r="A32" s="213"/>
      <c r="B32" s="213"/>
      <c r="C32" s="213"/>
      <c r="D32" s="213"/>
      <c r="E32" s="213"/>
      <c r="F32" s="213"/>
      <c r="G32" s="15">
        <v>6</v>
      </c>
      <c r="H32" s="15" t="s">
        <v>108</v>
      </c>
      <c r="I32" s="15" t="s">
        <v>55</v>
      </c>
      <c r="J32" s="15">
        <v>100</v>
      </c>
      <c r="K32" s="15" t="s">
        <v>108</v>
      </c>
      <c r="L32" s="15" t="s">
        <v>52</v>
      </c>
      <c r="M32" s="31">
        <v>50</v>
      </c>
      <c r="N32" s="54">
        <v>33.6</v>
      </c>
      <c r="O32" s="70">
        <f t="shared" si="8"/>
        <v>0.67200000000000004</v>
      </c>
      <c r="P32" s="26">
        <v>50</v>
      </c>
      <c r="Q32" s="84">
        <v>38.999999999999993</v>
      </c>
      <c r="R32" s="70">
        <f t="shared" si="9"/>
        <v>0.7799999999999998</v>
      </c>
      <c r="S32" s="8"/>
      <c r="T32" s="8"/>
      <c r="U32" s="8"/>
      <c r="V32" s="170">
        <v>39</v>
      </c>
      <c r="W32" s="185">
        <v>0.78</v>
      </c>
      <c r="X32" s="186" t="s">
        <v>732</v>
      </c>
      <c r="Y32" s="167"/>
      <c r="Z32" s="8"/>
      <c r="AA32" s="8"/>
      <c r="AB32" s="151">
        <f t="shared" si="6"/>
        <v>0.78</v>
      </c>
      <c r="AC32" s="177">
        <f t="shared" si="7"/>
        <v>39</v>
      </c>
    </row>
    <row r="33" spans="1:29" ht="88.9" customHeight="1" x14ac:dyDescent="0.25">
      <c r="A33" s="213"/>
      <c r="B33" s="213"/>
      <c r="C33" s="213"/>
      <c r="D33" s="213"/>
      <c r="E33" s="213"/>
      <c r="F33" s="213"/>
      <c r="G33" s="15">
        <v>7</v>
      </c>
      <c r="H33" s="15" t="s">
        <v>109</v>
      </c>
      <c r="I33" s="15" t="s">
        <v>43</v>
      </c>
      <c r="J33" s="15">
        <v>20</v>
      </c>
      <c r="K33" s="15" t="s">
        <v>109</v>
      </c>
      <c r="L33" s="15" t="s">
        <v>52</v>
      </c>
      <c r="M33" s="31">
        <v>3</v>
      </c>
      <c r="N33" s="54">
        <v>0</v>
      </c>
      <c r="O33" s="70">
        <f t="shared" si="8"/>
        <v>0</v>
      </c>
      <c r="P33" s="26">
        <v>3</v>
      </c>
      <c r="Q33" s="84">
        <v>0</v>
      </c>
      <c r="R33" s="70">
        <f t="shared" si="9"/>
        <v>0</v>
      </c>
      <c r="S33" s="8"/>
      <c r="T33" s="8"/>
      <c r="U33" s="8"/>
      <c r="V33" s="170">
        <v>0</v>
      </c>
      <c r="W33" s="185">
        <v>0</v>
      </c>
      <c r="X33" s="186" t="s">
        <v>727</v>
      </c>
      <c r="Y33" s="167"/>
      <c r="Z33" s="8"/>
      <c r="AA33" s="8"/>
      <c r="AB33" s="151">
        <f t="shared" si="6"/>
        <v>0</v>
      </c>
      <c r="AC33" s="177">
        <f t="shared" si="7"/>
        <v>0</v>
      </c>
    </row>
    <row r="34" spans="1:29" ht="102" x14ac:dyDescent="0.25">
      <c r="A34" s="213"/>
      <c r="B34" s="213"/>
      <c r="C34" s="213"/>
      <c r="D34" s="213"/>
      <c r="E34" s="213"/>
      <c r="F34" s="213"/>
      <c r="G34" s="15">
        <v>8</v>
      </c>
      <c r="H34" s="15" t="s">
        <v>110</v>
      </c>
      <c r="I34" s="15" t="s">
        <v>43</v>
      </c>
      <c r="J34" s="15">
        <v>4</v>
      </c>
      <c r="K34" s="15" t="s">
        <v>110</v>
      </c>
      <c r="L34" s="15" t="s">
        <v>52</v>
      </c>
      <c r="M34" s="31">
        <v>1</v>
      </c>
      <c r="N34" s="54">
        <v>0</v>
      </c>
      <c r="O34" s="70">
        <f>N34/M34</f>
        <v>0</v>
      </c>
      <c r="P34" s="26">
        <v>1</v>
      </c>
      <c r="Q34" s="84">
        <v>0.2</v>
      </c>
      <c r="R34" s="70">
        <f t="shared" si="9"/>
        <v>0.2</v>
      </c>
      <c r="S34" s="8"/>
      <c r="T34" s="8"/>
      <c r="U34" s="8"/>
      <c r="V34" s="170">
        <v>0.2</v>
      </c>
      <c r="W34" s="185">
        <v>0.2</v>
      </c>
      <c r="X34" s="186" t="s">
        <v>733</v>
      </c>
      <c r="Y34" s="167"/>
      <c r="Z34" s="8"/>
      <c r="AA34" s="8"/>
      <c r="AB34" s="151">
        <f t="shared" si="6"/>
        <v>0.2</v>
      </c>
      <c r="AC34" s="177">
        <f t="shared" si="7"/>
        <v>0.2</v>
      </c>
    </row>
    <row r="35" spans="1:29" ht="42.75" x14ac:dyDescent="0.25">
      <c r="A35" s="213"/>
      <c r="B35" s="213"/>
      <c r="C35" s="213"/>
      <c r="D35" s="213"/>
      <c r="E35" s="213"/>
      <c r="F35" s="213"/>
      <c r="G35" s="15">
        <v>9</v>
      </c>
      <c r="H35" s="15" t="s">
        <v>111</v>
      </c>
      <c r="I35" s="15" t="s">
        <v>88</v>
      </c>
      <c r="J35" s="15">
        <v>100</v>
      </c>
      <c r="K35" s="15" t="s">
        <v>111</v>
      </c>
      <c r="L35" s="15" t="s">
        <v>52</v>
      </c>
      <c r="M35" s="55">
        <v>1</v>
      </c>
      <c r="N35" s="70">
        <v>0.2</v>
      </c>
      <c r="O35" s="70">
        <f t="shared" si="8"/>
        <v>0.2</v>
      </c>
      <c r="P35" s="26">
        <v>1</v>
      </c>
      <c r="Q35" s="94">
        <v>0.5</v>
      </c>
      <c r="R35" s="70">
        <f t="shared" si="9"/>
        <v>0.5</v>
      </c>
      <c r="S35" s="8"/>
      <c r="T35" s="8"/>
      <c r="U35" s="8"/>
      <c r="V35" s="170">
        <v>50</v>
      </c>
      <c r="W35" s="185">
        <v>0.5</v>
      </c>
      <c r="X35" s="186" t="s">
        <v>728</v>
      </c>
      <c r="Y35" s="167"/>
      <c r="Z35" s="8"/>
      <c r="AA35" s="8"/>
      <c r="AB35" s="151">
        <f t="shared" si="6"/>
        <v>0.5</v>
      </c>
      <c r="AC35" s="177">
        <f t="shared" si="7"/>
        <v>50</v>
      </c>
    </row>
    <row r="36" spans="1:29" ht="71.25" x14ac:dyDescent="0.25">
      <c r="A36" s="213"/>
      <c r="B36" s="213"/>
      <c r="C36" s="213"/>
      <c r="D36" s="213"/>
      <c r="E36" s="213"/>
      <c r="F36" s="213"/>
      <c r="G36" s="15">
        <v>10</v>
      </c>
      <c r="H36" s="15" t="s">
        <v>112</v>
      </c>
      <c r="I36" s="15" t="s">
        <v>88</v>
      </c>
      <c r="J36" s="15">
        <v>1</v>
      </c>
      <c r="K36" s="15" t="s">
        <v>112</v>
      </c>
      <c r="L36" s="15" t="s">
        <v>52</v>
      </c>
      <c r="M36" s="31">
        <v>1</v>
      </c>
      <c r="N36" s="54">
        <v>0.2</v>
      </c>
      <c r="O36" s="70">
        <f t="shared" si="8"/>
        <v>0.2</v>
      </c>
      <c r="P36" s="26">
        <v>1</v>
      </c>
      <c r="Q36" s="84">
        <v>0.5</v>
      </c>
      <c r="R36" s="70">
        <f t="shared" si="9"/>
        <v>0.5</v>
      </c>
      <c r="S36" s="8"/>
      <c r="T36" s="8"/>
      <c r="U36" s="8"/>
      <c r="V36" s="170" t="s">
        <v>764</v>
      </c>
      <c r="W36" s="185">
        <v>0.5</v>
      </c>
      <c r="X36" s="186" t="s">
        <v>729</v>
      </c>
      <c r="Y36" s="167"/>
      <c r="Z36" s="8"/>
      <c r="AA36" s="8"/>
      <c r="AB36" s="151">
        <f t="shared" si="6"/>
        <v>0.5</v>
      </c>
      <c r="AC36" s="177" t="str">
        <f t="shared" si="7"/>
        <v>0.50</v>
      </c>
    </row>
    <row r="37" spans="1:29" ht="63" customHeight="1" x14ac:dyDescent="0.25">
      <c r="A37" s="213"/>
      <c r="B37" s="213"/>
      <c r="C37" s="213"/>
      <c r="D37" s="213"/>
      <c r="E37" s="213"/>
      <c r="F37" s="213"/>
      <c r="G37" s="15">
        <v>11</v>
      </c>
      <c r="H37" s="15" t="s">
        <v>113</v>
      </c>
      <c r="I37" s="15" t="s">
        <v>55</v>
      </c>
      <c r="J37" s="15">
        <v>100</v>
      </c>
      <c r="K37" s="15" t="s">
        <v>113</v>
      </c>
      <c r="L37" s="15" t="s">
        <v>52</v>
      </c>
      <c r="M37" s="31">
        <v>70</v>
      </c>
      <c r="N37" s="54">
        <v>47.7</v>
      </c>
      <c r="O37" s="70">
        <f t="shared" si="8"/>
        <v>0.68142857142857149</v>
      </c>
      <c r="P37" s="63">
        <v>70</v>
      </c>
      <c r="Q37" s="96">
        <v>54.500000000000007</v>
      </c>
      <c r="R37" s="70">
        <f t="shared" si="9"/>
        <v>0.77857142857142869</v>
      </c>
      <c r="S37" s="8"/>
      <c r="T37" s="8"/>
      <c r="U37" s="8"/>
      <c r="V37" s="170">
        <v>54.5</v>
      </c>
      <c r="W37" s="185">
        <v>0.77857142857142858</v>
      </c>
      <c r="X37" s="186" t="s">
        <v>730</v>
      </c>
      <c r="Y37" s="167"/>
      <c r="Z37" s="8"/>
      <c r="AA37" s="8"/>
      <c r="AB37" s="151">
        <f t="shared" si="6"/>
        <v>0.77857142857142858</v>
      </c>
      <c r="AC37" s="177">
        <f t="shared" si="7"/>
        <v>54.5</v>
      </c>
    </row>
    <row r="38" spans="1:29" ht="51.6" customHeight="1" x14ac:dyDescent="0.25">
      <c r="A38" s="213"/>
      <c r="B38" s="213" t="s">
        <v>67</v>
      </c>
      <c r="C38" s="213">
        <v>8073</v>
      </c>
      <c r="D38" s="213" t="s">
        <v>68</v>
      </c>
      <c r="E38" s="213" t="s">
        <v>68</v>
      </c>
      <c r="F38" s="213" t="s">
        <v>114</v>
      </c>
      <c r="G38" s="15">
        <v>1</v>
      </c>
      <c r="H38" s="15" t="s">
        <v>115</v>
      </c>
      <c r="I38" s="15" t="s">
        <v>43</v>
      </c>
      <c r="J38" s="15">
        <v>5</v>
      </c>
      <c r="K38" s="15" t="s">
        <v>115</v>
      </c>
      <c r="L38" s="15" t="s">
        <v>116</v>
      </c>
      <c r="M38" s="31">
        <v>1</v>
      </c>
      <c r="N38" s="56">
        <v>0.28000000000000003</v>
      </c>
      <c r="O38" s="95">
        <f>N38/M38</f>
        <v>0.28000000000000003</v>
      </c>
      <c r="P38" s="15">
        <v>1</v>
      </c>
      <c r="Q38" s="26">
        <v>0.5</v>
      </c>
      <c r="R38" s="183">
        <f t="shared" si="9"/>
        <v>0.5</v>
      </c>
      <c r="S38" s="8"/>
      <c r="T38" s="8"/>
      <c r="U38" s="8"/>
      <c r="V38" s="8">
        <v>0.57999999999999996</v>
      </c>
      <c r="W38" s="187">
        <v>0.57999999999999996</v>
      </c>
      <c r="X38" s="186" t="s">
        <v>735</v>
      </c>
      <c r="Y38" s="167"/>
      <c r="Z38" s="8"/>
      <c r="AA38" s="8"/>
      <c r="AB38" s="151">
        <f t="shared" si="6"/>
        <v>0.57999999999999996</v>
      </c>
      <c r="AC38" s="177">
        <f t="shared" si="7"/>
        <v>0.57999999999999996</v>
      </c>
    </row>
    <row r="39" spans="1:29" ht="120.6" customHeight="1" x14ac:dyDescent="0.25">
      <c r="A39" s="213"/>
      <c r="B39" s="213"/>
      <c r="C39" s="213"/>
      <c r="D39" s="213"/>
      <c r="E39" s="213"/>
      <c r="F39" s="213"/>
      <c r="G39" s="15">
        <v>2</v>
      </c>
      <c r="H39" s="15" t="s">
        <v>117</v>
      </c>
      <c r="I39" s="15" t="s">
        <v>43</v>
      </c>
      <c r="J39" s="15">
        <v>5</v>
      </c>
      <c r="K39" s="15" t="s">
        <v>117</v>
      </c>
      <c r="L39" s="15" t="s">
        <v>116</v>
      </c>
      <c r="M39" s="31">
        <v>1</v>
      </c>
      <c r="N39" s="54">
        <v>0.26</v>
      </c>
      <c r="O39" s="70">
        <f t="shared" ref="O39" si="10">N39/M39</f>
        <v>0.26</v>
      </c>
      <c r="P39" s="15">
        <v>1</v>
      </c>
      <c r="Q39" s="26">
        <v>0.37999999999999995</v>
      </c>
      <c r="R39" s="183">
        <f t="shared" si="9"/>
        <v>0.37999999999999995</v>
      </c>
      <c r="S39" s="8"/>
      <c r="T39" s="8"/>
      <c r="U39" s="8"/>
      <c r="V39" s="8">
        <v>0.54</v>
      </c>
      <c r="W39" s="187">
        <v>0.54</v>
      </c>
      <c r="X39" s="186" t="s">
        <v>736</v>
      </c>
      <c r="Y39" s="167"/>
      <c r="Z39" s="8"/>
      <c r="AA39" s="8"/>
      <c r="AB39" s="151">
        <f t="shared" si="6"/>
        <v>0.54</v>
      </c>
      <c r="AC39" s="177">
        <f t="shared" si="7"/>
        <v>0.54</v>
      </c>
    </row>
    <row r="40" spans="1:29" ht="63.75" x14ac:dyDescent="0.25">
      <c r="A40" s="213"/>
      <c r="B40" s="213"/>
      <c r="C40" s="213"/>
      <c r="D40" s="213"/>
      <c r="E40" s="213"/>
      <c r="F40" s="213"/>
      <c r="G40" s="15">
        <v>3</v>
      </c>
      <c r="H40" s="15" t="s">
        <v>118</v>
      </c>
      <c r="I40" s="15" t="s">
        <v>43</v>
      </c>
      <c r="J40" s="15">
        <v>1</v>
      </c>
      <c r="K40" s="15" t="s">
        <v>118</v>
      </c>
      <c r="L40" s="15" t="s">
        <v>116</v>
      </c>
      <c r="M40" s="55">
        <v>0.3</v>
      </c>
      <c r="N40" s="70">
        <v>0.12</v>
      </c>
      <c r="O40" s="70">
        <f>N40/M40</f>
        <v>0.4</v>
      </c>
      <c r="P40" s="16">
        <v>0.3</v>
      </c>
      <c r="Q40" s="50">
        <v>0.18</v>
      </c>
      <c r="R40" s="183">
        <f t="shared" si="9"/>
        <v>0.6</v>
      </c>
      <c r="S40" s="8"/>
      <c r="T40" s="8"/>
      <c r="U40" s="8"/>
      <c r="V40" s="8">
        <v>0.18</v>
      </c>
      <c r="W40" s="187">
        <v>0.6</v>
      </c>
      <c r="X40" s="186" t="s">
        <v>737</v>
      </c>
      <c r="Y40" s="167"/>
      <c r="Z40" s="8"/>
      <c r="AA40" s="8"/>
      <c r="AB40" s="151">
        <f t="shared" si="6"/>
        <v>0.6</v>
      </c>
      <c r="AC40" s="177">
        <f t="shared" si="7"/>
        <v>0.18</v>
      </c>
    </row>
    <row r="41" spans="1:29" ht="177" customHeight="1" x14ac:dyDescent="0.25">
      <c r="A41" s="213"/>
      <c r="B41" s="213"/>
      <c r="C41" s="213">
        <v>8087</v>
      </c>
      <c r="D41" s="213" t="s">
        <v>72</v>
      </c>
      <c r="E41" s="213" t="s">
        <v>72</v>
      </c>
      <c r="F41" s="213" t="s">
        <v>114</v>
      </c>
      <c r="G41" s="15">
        <v>1</v>
      </c>
      <c r="H41" s="15" t="s">
        <v>119</v>
      </c>
      <c r="I41" s="15" t="s">
        <v>43</v>
      </c>
      <c r="J41" s="15">
        <v>21</v>
      </c>
      <c r="K41" s="15" t="s">
        <v>119</v>
      </c>
      <c r="L41" s="15" t="s">
        <v>116</v>
      </c>
      <c r="M41" s="53">
        <v>6</v>
      </c>
      <c r="N41" s="56">
        <v>1.68</v>
      </c>
      <c r="O41" s="95">
        <f>N41/M41</f>
        <v>0.27999999999999997</v>
      </c>
      <c r="P41" s="26">
        <v>6</v>
      </c>
      <c r="Q41" s="26">
        <v>3.48</v>
      </c>
      <c r="R41" s="183">
        <f t="shared" si="9"/>
        <v>0.57999999999999996</v>
      </c>
      <c r="S41" s="8"/>
      <c r="T41" s="8"/>
      <c r="U41" s="8"/>
      <c r="V41" s="26">
        <v>3.48</v>
      </c>
      <c r="W41" s="183">
        <v>0.57999999999999996</v>
      </c>
      <c r="X41" s="186" t="s">
        <v>738</v>
      </c>
      <c r="Y41" s="167"/>
      <c r="Z41" s="8"/>
      <c r="AA41" s="8"/>
      <c r="AB41" s="151">
        <f t="shared" si="6"/>
        <v>0.57999999999999996</v>
      </c>
      <c r="AC41" s="177">
        <f t="shared" si="7"/>
        <v>3.48</v>
      </c>
    </row>
    <row r="42" spans="1:29" ht="173.45" customHeight="1" x14ac:dyDescent="0.25">
      <c r="A42" s="213"/>
      <c r="B42" s="213"/>
      <c r="C42" s="213"/>
      <c r="D42" s="213"/>
      <c r="E42" s="213"/>
      <c r="F42" s="213"/>
      <c r="G42" s="15">
        <v>2</v>
      </c>
      <c r="H42" s="15" t="s">
        <v>120</v>
      </c>
      <c r="I42" s="15" t="s">
        <v>43</v>
      </c>
      <c r="J42" s="15">
        <v>21</v>
      </c>
      <c r="K42" s="15" t="s">
        <v>120</v>
      </c>
      <c r="L42" s="15" t="s">
        <v>116</v>
      </c>
      <c r="M42" s="53">
        <v>6</v>
      </c>
      <c r="N42" s="54">
        <v>1.68</v>
      </c>
      <c r="O42" s="70">
        <f t="shared" ref="O42:O48" si="11">N42/M42</f>
        <v>0.27999999999999997</v>
      </c>
      <c r="P42" s="26">
        <v>6</v>
      </c>
      <c r="Q42" s="26">
        <v>3.48</v>
      </c>
      <c r="R42" s="183">
        <f t="shared" si="9"/>
        <v>0.57999999999999996</v>
      </c>
      <c r="S42" s="8"/>
      <c r="T42" s="8"/>
      <c r="U42" s="8"/>
      <c r="V42" s="26">
        <v>3.48</v>
      </c>
      <c r="W42" s="183">
        <v>0.57999999999999996</v>
      </c>
      <c r="X42" s="186" t="s">
        <v>739</v>
      </c>
      <c r="Y42" s="167"/>
      <c r="Z42" s="8"/>
      <c r="AA42" s="8"/>
      <c r="AB42" s="151">
        <f t="shared" si="6"/>
        <v>0.57999999999999996</v>
      </c>
      <c r="AC42" s="177">
        <f t="shared" si="7"/>
        <v>3.48</v>
      </c>
    </row>
    <row r="43" spans="1:29" ht="204.6" customHeight="1" x14ac:dyDescent="0.25">
      <c r="A43" s="213"/>
      <c r="B43" s="213"/>
      <c r="C43" s="213"/>
      <c r="D43" s="213"/>
      <c r="E43" s="213"/>
      <c r="F43" s="213"/>
      <c r="G43" s="15">
        <v>3</v>
      </c>
      <c r="H43" s="15" t="s">
        <v>121</v>
      </c>
      <c r="I43" s="26" t="s">
        <v>43</v>
      </c>
      <c r="J43" s="26">
        <v>21</v>
      </c>
      <c r="K43" s="15" t="s">
        <v>121</v>
      </c>
      <c r="L43" s="15" t="s">
        <v>116</v>
      </c>
      <c r="M43" s="53">
        <v>6</v>
      </c>
      <c r="N43" s="54">
        <v>1.68</v>
      </c>
      <c r="O43" s="70">
        <f t="shared" si="11"/>
        <v>0.27999999999999997</v>
      </c>
      <c r="P43" s="26">
        <v>6</v>
      </c>
      <c r="Q43" s="26">
        <v>3.48</v>
      </c>
      <c r="R43" s="183">
        <f t="shared" si="9"/>
        <v>0.57999999999999996</v>
      </c>
      <c r="S43" s="8"/>
      <c r="T43" s="8"/>
      <c r="U43" s="8"/>
      <c r="V43" s="26">
        <v>3.48</v>
      </c>
      <c r="W43" s="183">
        <v>0.57999999999999996</v>
      </c>
      <c r="X43" s="186" t="s">
        <v>740</v>
      </c>
      <c r="Y43" s="8"/>
      <c r="Z43" s="8"/>
      <c r="AA43" s="8"/>
      <c r="AB43" s="151">
        <f t="shared" si="6"/>
        <v>0.57999999999999996</v>
      </c>
      <c r="AC43" s="177">
        <f t="shared" si="7"/>
        <v>3.48</v>
      </c>
    </row>
    <row r="44" spans="1:29" ht="409.15" customHeight="1" x14ac:dyDescent="0.25">
      <c r="A44" s="213"/>
      <c r="B44" s="213"/>
      <c r="C44" s="213"/>
      <c r="D44" s="213"/>
      <c r="E44" s="213"/>
      <c r="F44" s="213"/>
      <c r="G44" s="15">
        <v>4</v>
      </c>
      <c r="H44" s="15" t="s">
        <v>122</v>
      </c>
      <c r="I44" s="26" t="s">
        <v>43</v>
      </c>
      <c r="J44" s="26">
        <v>47</v>
      </c>
      <c r="K44" s="15" t="s">
        <v>122</v>
      </c>
      <c r="L44" s="15" t="s">
        <v>116</v>
      </c>
      <c r="M44" s="53">
        <v>12</v>
      </c>
      <c r="N44" s="54">
        <v>3.36</v>
      </c>
      <c r="O44" s="70">
        <f>N44/M44</f>
        <v>0.27999999999999997</v>
      </c>
      <c r="P44" s="26">
        <v>12</v>
      </c>
      <c r="Q44" s="26">
        <v>6.96</v>
      </c>
      <c r="R44" s="183">
        <f t="shared" si="9"/>
        <v>0.57999999999999996</v>
      </c>
      <c r="S44" s="8"/>
      <c r="T44" s="8"/>
      <c r="U44" s="8"/>
      <c r="V44" s="26">
        <v>6.96</v>
      </c>
      <c r="W44" s="183">
        <v>0.57999999999999996</v>
      </c>
      <c r="X44" s="186" t="s">
        <v>746</v>
      </c>
      <c r="Y44" s="8"/>
      <c r="Z44" s="8"/>
      <c r="AA44" s="8"/>
      <c r="AB44" s="151">
        <f t="shared" si="6"/>
        <v>0.57999999999999996</v>
      </c>
      <c r="AC44" s="177">
        <f t="shared" si="7"/>
        <v>6.96</v>
      </c>
    </row>
    <row r="45" spans="1:29" ht="139.9" customHeight="1" x14ac:dyDescent="0.25">
      <c r="A45" s="213"/>
      <c r="B45" s="213"/>
      <c r="C45" s="213"/>
      <c r="D45" s="213"/>
      <c r="E45" s="213"/>
      <c r="F45" s="213"/>
      <c r="G45" s="15">
        <v>5</v>
      </c>
      <c r="H45" s="15" t="s">
        <v>123</v>
      </c>
      <c r="I45" s="26" t="s">
        <v>43</v>
      </c>
      <c r="J45" s="26">
        <v>3</v>
      </c>
      <c r="K45" s="15" t="s">
        <v>123</v>
      </c>
      <c r="L45" s="15" t="s">
        <v>116</v>
      </c>
      <c r="M45" s="53">
        <v>1</v>
      </c>
      <c r="N45" s="54">
        <v>0.28000000000000003</v>
      </c>
      <c r="O45" s="70">
        <f t="shared" si="11"/>
        <v>0.28000000000000003</v>
      </c>
      <c r="P45" s="26">
        <v>1</v>
      </c>
      <c r="Q45" s="26">
        <v>0.57999999999999996</v>
      </c>
      <c r="R45" s="183">
        <f t="shared" si="9"/>
        <v>0.57999999999999996</v>
      </c>
      <c r="S45" s="8"/>
      <c r="T45" s="8"/>
      <c r="U45" s="8"/>
      <c r="V45" s="26">
        <v>0.57999999999999996</v>
      </c>
      <c r="W45" s="183">
        <v>0.57999999999999996</v>
      </c>
      <c r="X45" s="186" t="s">
        <v>741</v>
      </c>
      <c r="Y45" s="8"/>
      <c r="Z45" s="8"/>
      <c r="AA45" s="8"/>
      <c r="AB45" s="151">
        <f t="shared" si="6"/>
        <v>0.57999999999999996</v>
      </c>
      <c r="AC45" s="177">
        <f t="shared" si="7"/>
        <v>0.57999999999999996</v>
      </c>
    </row>
    <row r="46" spans="1:29" ht="229.9" customHeight="1" x14ac:dyDescent="0.25">
      <c r="A46" s="213"/>
      <c r="B46" s="213"/>
      <c r="C46" s="213"/>
      <c r="D46" s="213"/>
      <c r="E46" s="213"/>
      <c r="F46" s="213"/>
      <c r="G46" s="15">
        <v>6</v>
      </c>
      <c r="H46" s="15" t="s">
        <v>124</v>
      </c>
      <c r="I46" s="26" t="s">
        <v>43</v>
      </c>
      <c r="J46" s="26">
        <v>21</v>
      </c>
      <c r="K46" s="15" t="s">
        <v>124</v>
      </c>
      <c r="L46" s="15" t="s">
        <v>116</v>
      </c>
      <c r="M46" s="53">
        <v>6</v>
      </c>
      <c r="N46" s="54">
        <v>1.68</v>
      </c>
      <c r="O46" s="70">
        <f t="shared" si="11"/>
        <v>0.27999999999999997</v>
      </c>
      <c r="P46" s="26">
        <v>6</v>
      </c>
      <c r="Q46" s="26">
        <v>3.48</v>
      </c>
      <c r="R46" s="183">
        <f t="shared" si="9"/>
        <v>0.57999999999999996</v>
      </c>
      <c r="S46" s="8"/>
      <c r="T46" s="8"/>
      <c r="U46" s="8"/>
      <c r="V46" s="26">
        <v>3.48</v>
      </c>
      <c r="W46" s="183">
        <v>0.57999999999999996</v>
      </c>
      <c r="X46" s="186" t="s">
        <v>742</v>
      </c>
      <c r="Y46" s="8"/>
      <c r="Z46" s="8"/>
      <c r="AA46" s="8"/>
      <c r="AB46" s="151">
        <f t="shared" si="6"/>
        <v>0.57999999999999996</v>
      </c>
      <c r="AC46" s="177">
        <f t="shared" si="7"/>
        <v>3.48</v>
      </c>
    </row>
    <row r="47" spans="1:29" ht="216.75" x14ac:dyDescent="0.25">
      <c r="A47" s="213"/>
      <c r="B47" s="213"/>
      <c r="C47" s="213"/>
      <c r="D47" s="213"/>
      <c r="E47" s="213"/>
      <c r="F47" s="213"/>
      <c r="G47" s="15">
        <v>7</v>
      </c>
      <c r="H47" s="15" t="s">
        <v>125</v>
      </c>
      <c r="I47" s="26" t="s">
        <v>43</v>
      </c>
      <c r="J47" s="26">
        <v>24</v>
      </c>
      <c r="K47" s="15" t="s">
        <v>125</v>
      </c>
      <c r="L47" s="15" t="s">
        <v>116</v>
      </c>
      <c r="M47" s="53">
        <v>6</v>
      </c>
      <c r="N47" s="54">
        <v>1.68</v>
      </c>
      <c r="O47" s="70">
        <f>N47/M47</f>
        <v>0.27999999999999997</v>
      </c>
      <c r="P47" s="26">
        <v>6</v>
      </c>
      <c r="Q47" s="26">
        <v>3.48</v>
      </c>
      <c r="R47" s="183">
        <f t="shared" si="9"/>
        <v>0.57999999999999996</v>
      </c>
      <c r="S47" s="8"/>
      <c r="T47" s="8"/>
      <c r="U47" s="8"/>
      <c r="V47" s="26">
        <v>3.48</v>
      </c>
      <c r="W47" s="183">
        <v>0.57999999999999996</v>
      </c>
      <c r="X47" s="186" t="s">
        <v>743</v>
      </c>
      <c r="Y47" s="8"/>
      <c r="Z47" s="8"/>
      <c r="AA47" s="8"/>
      <c r="AB47" s="151">
        <f t="shared" si="6"/>
        <v>0.57999999999999996</v>
      </c>
      <c r="AC47" s="177">
        <f t="shared" si="7"/>
        <v>3.48</v>
      </c>
    </row>
    <row r="48" spans="1:29" ht="93.6" customHeight="1" x14ac:dyDescent="0.25">
      <c r="A48" s="213"/>
      <c r="B48" s="213"/>
      <c r="C48" s="213"/>
      <c r="D48" s="213"/>
      <c r="E48" s="213"/>
      <c r="F48" s="213"/>
      <c r="G48" s="15">
        <v>8</v>
      </c>
      <c r="H48" s="15" t="s">
        <v>126</v>
      </c>
      <c r="I48" s="26" t="s">
        <v>43</v>
      </c>
      <c r="J48" s="26">
        <v>5</v>
      </c>
      <c r="K48" s="15" t="s">
        <v>126</v>
      </c>
      <c r="L48" s="15" t="s">
        <v>116</v>
      </c>
      <c r="M48" s="53">
        <v>1</v>
      </c>
      <c r="N48" s="54">
        <v>0.16</v>
      </c>
      <c r="O48" s="70">
        <f t="shared" si="11"/>
        <v>0.16</v>
      </c>
      <c r="P48" s="63">
        <v>1</v>
      </c>
      <c r="Q48" s="63">
        <v>0.52</v>
      </c>
      <c r="R48" s="184">
        <f t="shared" si="9"/>
        <v>0.52</v>
      </c>
      <c r="S48" s="8"/>
      <c r="T48" s="8"/>
      <c r="U48" s="8"/>
      <c r="V48" s="63">
        <v>0.52</v>
      </c>
      <c r="W48" s="184">
        <v>0.52</v>
      </c>
      <c r="X48" s="186" t="s">
        <v>745</v>
      </c>
      <c r="Y48" s="8"/>
      <c r="Z48" s="8"/>
      <c r="AA48" s="8"/>
      <c r="AB48" s="151">
        <f t="shared" si="6"/>
        <v>0.52</v>
      </c>
      <c r="AC48" s="177">
        <f t="shared" si="7"/>
        <v>0.52</v>
      </c>
    </row>
    <row r="49" spans="1:29" ht="127.5" x14ac:dyDescent="0.25">
      <c r="A49" s="213"/>
      <c r="B49" s="213" t="s">
        <v>44</v>
      </c>
      <c r="C49" s="236">
        <v>8096</v>
      </c>
      <c r="D49" s="213" t="s">
        <v>45</v>
      </c>
      <c r="E49" s="213" t="s">
        <v>45</v>
      </c>
      <c r="F49" s="213" t="s">
        <v>86</v>
      </c>
      <c r="G49" s="26">
        <v>1</v>
      </c>
      <c r="H49" s="15" t="s">
        <v>127</v>
      </c>
      <c r="I49" s="26" t="s">
        <v>43</v>
      </c>
      <c r="J49" s="26">
        <v>300</v>
      </c>
      <c r="K49" s="15" t="s">
        <v>127</v>
      </c>
      <c r="L49" s="15" t="s">
        <v>128</v>
      </c>
      <c r="M49" s="27">
        <v>93</v>
      </c>
      <c r="N49" s="28">
        <v>0</v>
      </c>
      <c r="O49" s="95">
        <f>N49/M49</f>
        <v>0</v>
      </c>
      <c r="P49" s="26">
        <v>93</v>
      </c>
      <c r="Q49" s="26">
        <v>51</v>
      </c>
      <c r="R49" s="70">
        <f t="shared" si="9"/>
        <v>0.54838709677419351</v>
      </c>
      <c r="S49" s="8"/>
      <c r="T49" s="8"/>
      <c r="U49" s="8"/>
      <c r="V49" s="8">
        <v>51</v>
      </c>
      <c r="W49" s="39" t="s">
        <v>688</v>
      </c>
      <c r="X49" s="186" t="s">
        <v>744</v>
      </c>
      <c r="Y49" s="8"/>
      <c r="Z49" s="8"/>
      <c r="AA49" s="8"/>
      <c r="AB49" s="39" t="s">
        <v>688</v>
      </c>
      <c r="AC49" s="8">
        <v>51</v>
      </c>
    </row>
    <row r="50" spans="1:29" ht="218.45" customHeight="1" x14ac:dyDescent="0.25">
      <c r="A50" s="213"/>
      <c r="B50" s="213"/>
      <c r="C50" s="236"/>
      <c r="D50" s="213"/>
      <c r="E50" s="213"/>
      <c r="F50" s="213"/>
      <c r="G50" s="26">
        <v>2</v>
      </c>
      <c r="H50" s="15" t="s">
        <v>129</v>
      </c>
      <c r="I50" s="26" t="s">
        <v>43</v>
      </c>
      <c r="J50" s="26">
        <v>34</v>
      </c>
      <c r="K50" s="15" t="s">
        <v>129</v>
      </c>
      <c r="L50" s="15" t="s">
        <v>128</v>
      </c>
      <c r="M50" s="28">
        <v>10</v>
      </c>
      <c r="N50" s="27">
        <v>0</v>
      </c>
      <c r="O50" s="70">
        <f t="shared" ref="O50:O54" si="12">N50/M50</f>
        <v>0</v>
      </c>
      <c r="P50" s="26">
        <v>10</v>
      </c>
      <c r="Q50" s="26">
        <v>6</v>
      </c>
      <c r="R50" s="70">
        <f t="shared" si="9"/>
        <v>0.6</v>
      </c>
      <c r="S50" s="8"/>
      <c r="T50" s="8"/>
      <c r="U50" s="8"/>
      <c r="V50" s="8">
        <v>6</v>
      </c>
      <c r="W50" s="39">
        <v>0.6</v>
      </c>
      <c r="X50" s="186" t="s">
        <v>692</v>
      </c>
      <c r="Y50" s="8"/>
      <c r="Z50" s="8"/>
      <c r="AA50" s="8"/>
      <c r="AB50" s="39">
        <v>0.6</v>
      </c>
      <c r="AC50" s="8">
        <v>6</v>
      </c>
    </row>
    <row r="51" spans="1:29" ht="204" x14ac:dyDescent="0.25">
      <c r="A51" s="213"/>
      <c r="B51" s="213"/>
      <c r="C51" s="236"/>
      <c r="D51" s="213"/>
      <c r="E51" s="213"/>
      <c r="F51" s="213"/>
      <c r="G51" s="26">
        <v>3</v>
      </c>
      <c r="H51" s="15" t="s">
        <v>130</v>
      </c>
      <c r="I51" s="26" t="s">
        <v>43</v>
      </c>
      <c r="J51" s="26">
        <v>650000</v>
      </c>
      <c r="K51" s="15" t="s">
        <v>130</v>
      </c>
      <c r="L51" s="15" t="s">
        <v>128</v>
      </c>
      <c r="M51" s="29">
        <v>210000</v>
      </c>
      <c r="N51" s="27">
        <v>39240</v>
      </c>
      <c r="O51" s="70">
        <f t="shared" si="12"/>
        <v>0.18685714285714286</v>
      </c>
      <c r="P51" s="26">
        <v>210000</v>
      </c>
      <c r="Q51" s="26">
        <v>111376</v>
      </c>
      <c r="R51" s="70">
        <f t="shared" si="9"/>
        <v>0.53036190476190481</v>
      </c>
      <c r="S51" s="8"/>
      <c r="T51" s="8"/>
      <c r="U51" s="8"/>
      <c r="V51" s="8">
        <v>111376</v>
      </c>
      <c r="W51" s="39">
        <v>0.53</v>
      </c>
      <c r="X51" s="186" t="s">
        <v>693</v>
      </c>
      <c r="Y51" s="8"/>
      <c r="Z51" s="8"/>
      <c r="AA51" s="8"/>
      <c r="AB51" s="39">
        <v>0.53</v>
      </c>
      <c r="AC51" s="8">
        <v>111376</v>
      </c>
    </row>
    <row r="52" spans="1:29" ht="177.6" customHeight="1" x14ac:dyDescent="0.25">
      <c r="A52" s="213"/>
      <c r="B52" s="213"/>
      <c r="C52" s="236"/>
      <c r="D52" s="213"/>
      <c r="E52" s="213"/>
      <c r="F52" s="213"/>
      <c r="G52" s="26">
        <v>4</v>
      </c>
      <c r="H52" s="15" t="s">
        <v>131</v>
      </c>
      <c r="I52" s="26" t="s">
        <v>43</v>
      </c>
      <c r="J52" s="26">
        <v>800</v>
      </c>
      <c r="K52" s="15" t="s">
        <v>131</v>
      </c>
      <c r="L52" s="15" t="s">
        <v>128</v>
      </c>
      <c r="M52" s="28">
        <v>240</v>
      </c>
      <c r="N52" s="27">
        <v>46</v>
      </c>
      <c r="O52" s="70">
        <f t="shared" si="12"/>
        <v>0.19166666666666668</v>
      </c>
      <c r="P52" s="26">
        <v>240</v>
      </c>
      <c r="Q52" s="26">
        <v>118</v>
      </c>
      <c r="R52" s="70">
        <f t="shared" si="9"/>
        <v>0.49166666666666664</v>
      </c>
      <c r="S52" s="8"/>
      <c r="T52" s="8"/>
      <c r="U52" s="8"/>
      <c r="V52" s="8">
        <v>118</v>
      </c>
      <c r="W52" s="39" t="s">
        <v>694</v>
      </c>
      <c r="X52" s="186" t="s">
        <v>695</v>
      </c>
      <c r="Y52" s="8"/>
      <c r="Z52" s="8"/>
      <c r="AA52" s="8"/>
      <c r="AB52" s="39" t="s">
        <v>694</v>
      </c>
      <c r="AC52" s="8">
        <v>118</v>
      </c>
    </row>
    <row r="53" spans="1:29" ht="203.25" customHeight="1" x14ac:dyDescent="0.25">
      <c r="A53" s="213"/>
      <c r="B53" s="213"/>
      <c r="C53" s="236"/>
      <c r="D53" s="213"/>
      <c r="E53" s="213"/>
      <c r="F53" s="213"/>
      <c r="G53" s="26">
        <v>5</v>
      </c>
      <c r="H53" s="15" t="s">
        <v>132</v>
      </c>
      <c r="I53" s="26" t="s">
        <v>43</v>
      </c>
      <c r="J53" s="26">
        <v>40</v>
      </c>
      <c r="K53" s="15" t="s">
        <v>132</v>
      </c>
      <c r="L53" s="15" t="s">
        <v>128</v>
      </c>
      <c r="M53" s="28">
        <v>12</v>
      </c>
      <c r="N53" s="27">
        <v>3</v>
      </c>
      <c r="O53" s="70">
        <f t="shared" si="12"/>
        <v>0.25</v>
      </c>
      <c r="P53" s="26">
        <v>12</v>
      </c>
      <c r="Q53" s="26">
        <v>6</v>
      </c>
      <c r="R53" s="70">
        <f t="shared" si="9"/>
        <v>0.5</v>
      </c>
      <c r="S53" s="8"/>
      <c r="T53" s="8"/>
      <c r="U53" s="8"/>
      <c r="V53" s="8">
        <v>6</v>
      </c>
      <c r="W53" s="39">
        <v>0.5</v>
      </c>
      <c r="X53" s="186" t="s">
        <v>696</v>
      </c>
      <c r="Y53" s="8"/>
      <c r="Z53" s="8"/>
      <c r="AA53" s="8"/>
      <c r="AB53" s="39">
        <v>0.5</v>
      </c>
      <c r="AC53" s="8">
        <v>6</v>
      </c>
    </row>
    <row r="54" spans="1:29" ht="408.75" customHeight="1" x14ac:dyDescent="0.25">
      <c r="A54" s="213"/>
      <c r="B54" s="213"/>
      <c r="C54" s="236"/>
      <c r="D54" s="213"/>
      <c r="E54" s="213"/>
      <c r="F54" s="213"/>
      <c r="G54" s="26">
        <v>6</v>
      </c>
      <c r="H54" s="15" t="s">
        <v>133</v>
      </c>
      <c r="I54" s="26" t="s">
        <v>43</v>
      </c>
      <c r="J54" s="26">
        <v>20</v>
      </c>
      <c r="K54" s="15" t="s">
        <v>133</v>
      </c>
      <c r="L54" s="15" t="s">
        <v>128</v>
      </c>
      <c r="M54" s="30">
        <v>6</v>
      </c>
      <c r="N54" s="27">
        <v>0</v>
      </c>
      <c r="O54" s="70">
        <f t="shared" si="12"/>
        <v>0</v>
      </c>
      <c r="P54" s="26">
        <v>6</v>
      </c>
      <c r="Q54" s="26">
        <v>4</v>
      </c>
      <c r="R54" s="70">
        <f t="shared" si="9"/>
        <v>0.66666666666666663</v>
      </c>
      <c r="S54" s="8"/>
      <c r="T54" s="8"/>
      <c r="U54" s="181"/>
      <c r="V54" s="8">
        <v>4</v>
      </c>
      <c r="W54" s="39" t="s">
        <v>697</v>
      </c>
      <c r="X54" s="186" t="s">
        <v>698</v>
      </c>
      <c r="Y54" s="8"/>
      <c r="Z54" s="8"/>
      <c r="AA54" s="8"/>
      <c r="AB54" s="39" t="s">
        <v>697</v>
      </c>
      <c r="AC54" s="8">
        <v>4</v>
      </c>
    </row>
    <row r="55" spans="1:29" ht="165.75" x14ac:dyDescent="0.25">
      <c r="A55" s="213"/>
      <c r="B55" s="213"/>
      <c r="C55" s="236"/>
      <c r="D55" s="213"/>
      <c r="E55" s="213"/>
      <c r="F55" s="213"/>
      <c r="G55" s="26">
        <v>7</v>
      </c>
      <c r="H55" s="15" t="s">
        <v>134</v>
      </c>
      <c r="I55" s="26" t="s">
        <v>43</v>
      </c>
      <c r="J55" s="26">
        <v>41</v>
      </c>
      <c r="K55" s="15" t="s">
        <v>134</v>
      </c>
      <c r="L55" s="31" t="s">
        <v>128</v>
      </c>
      <c r="M55" s="32">
        <v>12</v>
      </c>
      <c r="N55" s="27">
        <v>3</v>
      </c>
      <c r="O55" s="70">
        <f>N55/M55</f>
        <v>0.25</v>
      </c>
      <c r="P55" s="63">
        <v>12</v>
      </c>
      <c r="Q55" s="63">
        <v>6</v>
      </c>
      <c r="R55" s="70">
        <f t="shared" si="9"/>
        <v>0.5</v>
      </c>
      <c r="S55" s="8"/>
      <c r="T55" s="8"/>
      <c r="U55" s="181"/>
      <c r="V55" s="8">
        <v>6</v>
      </c>
      <c r="W55" s="39">
        <v>0.5</v>
      </c>
      <c r="X55" s="186" t="s">
        <v>699</v>
      </c>
      <c r="Y55" s="8"/>
      <c r="Z55" s="8"/>
      <c r="AA55" s="8"/>
      <c r="AB55" s="39">
        <v>0.5</v>
      </c>
      <c r="AC55" s="8">
        <v>6</v>
      </c>
    </row>
    <row r="56" spans="1:29" ht="313.5" x14ac:dyDescent="0.25">
      <c r="A56" s="213"/>
      <c r="B56" s="213" t="s">
        <v>38</v>
      </c>
      <c r="C56" s="236">
        <v>8100</v>
      </c>
      <c r="D56" s="213" t="s">
        <v>39</v>
      </c>
      <c r="E56" s="213" t="s">
        <v>39</v>
      </c>
      <c r="F56" s="213" t="s">
        <v>86</v>
      </c>
      <c r="G56" s="26">
        <v>1</v>
      </c>
      <c r="H56" s="15" t="s">
        <v>135</v>
      </c>
      <c r="I56" s="26" t="s">
        <v>88</v>
      </c>
      <c r="J56" s="26">
        <v>100</v>
      </c>
      <c r="K56" s="15" t="s">
        <v>135</v>
      </c>
      <c r="L56" s="31" t="s">
        <v>40</v>
      </c>
      <c r="M56" s="32">
        <v>100</v>
      </c>
      <c r="N56" s="51">
        <v>41.7</v>
      </c>
      <c r="O56" s="97">
        <f>N56/M56</f>
        <v>0.41700000000000004</v>
      </c>
      <c r="P56" s="26">
        <v>100</v>
      </c>
      <c r="Q56" s="26">
        <v>56.6</v>
      </c>
      <c r="R56" s="183">
        <f t="shared" si="9"/>
        <v>0.56600000000000006</v>
      </c>
      <c r="S56" s="8"/>
      <c r="T56" s="8"/>
      <c r="U56" s="8"/>
      <c r="V56" s="8">
        <v>56</v>
      </c>
      <c r="W56" s="153">
        <v>0.56000000000000005</v>
      </c>
      <c r="X56" s="198" t="s">
        <v>765</v>
      </c>
      <c r="Y56" s="8"/>
      <c r="Z56" s="8"/>
      <c r="AA56" s="8"/>
      <c r="AB56" s="153">
        <v>0.56000000000000005</v>
      </c>
      <c r="AC56" s="8">
        <v>56</v>
      </c>
    </row>
    <row r="57" spans="1:29" ht="327.75" x14ac:dyDescent="0.25">
      <c r="A57" s="213"/>
      <c r="B57" s="213"/>
      <c r="C57" s="236"/>
      <c r="D57" s="213"/>
      <c r="E57" s="213"/>
      <c r="F57" s="213"/>
      <c r="G57" s="26">
        <v>2</v>
      </c>
      <c r="H57" s="15" t="s">
        <v>136</v>
      </c>
      <c r="I57" s="26" t="s">
        <v>88</v>
      </c>
      <c r="J57" s="26">
        <v>100</v>
      </c>
      <c r="K57" s="15" t="s">
        <v>136</v>
      </c>
      <c r="L57" s="31" t="s">
        <v>40</v>
      </c>
      <c r="M57" s="26">
        <v>100</v>
      </c>
      <c r="N57" s="51">
        <v>18.350000000000001</v>
      </c>
      <c r="O57" s="70">
        <f t="shared" ref="O57:O61" si="13">N57/M57</f>
        <v>0.18350000000000002</v>
      </c>
      <c r="P57" s="26">
        <v>100</v>
      </c>
      <c r="Q57" s="26">
        <v>34.58</v>
      </c>
      <c r="R57" s="183">
        <f t="shared" si="9"/>
        <v>0.3458</v>
      </c>
      <c r="S57" s="8"/>
      <c r="T57" s="8"/>
      <c r="U57" s="8"/>
      <c r="V57" s="8" t="s">
        <v>767</v>
      </c>
      <c r="W57" s="8" t="s">
        <v>768</v>
      </c>
      <c r="X57" s="198" t="s">
        <v>766</v>
      </c>
      <c r="Y57" s="8"/>
      <c r="Z57" s="8"/>
      <c r="AA57" s="8"/>
      <c r="AB57" s="8" t="s">
        <v>768</v>
      </c>
      <c r="AC57" s="8" t="s">
        <v>767</v>
      </c>
    </row>
    <row r="58" spans="1:29" ht="228" x14ac:dyDescent="0.25">
      <c r="A58" s="213"/>
      <c r="B58" s="213"/>
      <c r="C58" s="236"/>
      <c r="D58" s="213"/>
      <c r="E58" s="213"/>
      <c r="F58" s="213"/>
      <c r="G58" s="26">
        <v>3</v>
      </c>
      <c r="H58" s="15" t="s">
        <v>137</v>
      </c>
      <c r="I58" s="26" t="s">
        <v>88</v>
      </c>
      <c r="J58" s="26">
        <v>100</v>
      </c>
      <c r="K58" s="15" t="s">
        <v>137</v>
      </c>
      <c r="L58" s="31" t="s">
        <v>40</v>
      </c>
      <c r="M58" s="32">
        <v>100</v>
      </c>
      <c r="N58" s="51">
        <v>12.2</v>
      </c>
      <c r="O58" s="70">
        <f t="shared" si="13"/>
        <v>0.122</v>
      </c>
      <c r="P58" s="26">
        <v>100</v>
      </c>
      <c r="Q58" s="26">
        <v>33.5</v>
      </c>
      <c r="R58" s="183">
        <f t="shared" si="9"/>
        <v>0.33500000000000002</v>
      </c>
      <c r="S58" s="8"/>
      <c r="T58" s="8"/>
      <c r="U58" s="8"/>
      <c r="V58" s="8">
        <v>35</v>
      </c>
      <c r="W58" s="153">
        <v>0.35</v>
      </c>
      <c r="X58" s="198" t="s">
        <v>769</v>
      </c>
      <c r="Y58" s="8"/>
      <c r="Z58" s="8"/>
      <c r="AA58" s="8"/>
      <c r="AB58" s="153">
        <v>0.35</v>
      </c>
      <c r="AC58" s="8">
        <v>35</v>
      </c>
    </row>
    <row r="59" spans="1:29" ht="409.5" x14ac:dyDescent="0.25">
      <c r="A59" s="213"/>
      <c r="B59" s="213"/>
      <c r="C59" s="236"/>
      <c r="D59" s="213"/>
      <c r="E59" s="213"/>
      <c r="F59" s="213"/>
      <c r="G59" s="26">
        <v>4</v>
      </c>
      <c r="H59" s="15" t="s">
        <v>138</v>
      </c>
      <c r="I59" s="26" t="s">
        <v>88</v>
      </c>
      <c r="J59" s="26">
        <v>100</v>
      </c>
      <c r="K59" s="15" t="s">
        <v>138</v>
      </c>
      <c r="L59" s="31" t="s">
        <v>40</v>
      </c>
      <c r="M59" s="26">
        <v>100</v>
      </c>
      <c r="N59" s="51">
        <v>22</v>
      </c>
      <c r="O59" s="70">
        <f t="shared" si="13"/>
        <v>0.22</v>
      </c>
      <c r="P59" s="26">
        <v>100</v>
      </c>
      <c r="Q59" s="26">
        <v>50</v>
      </c>
      <c r="R59" s="183">
        <f t="shared" si="9"/>
        <v>0.5</v>
      </c>
      <c r="S59" s="8"/>
      <c r="T59" s="8"/>
      <c r="U59" s="8"/>
      <c r="V59" s="8">
        <v>50</v>
      </c>
      <c r="W59" s="153">
        <v>0.5</v>
      </c>
      <c r="X59" s="198" t="s">
        <v>770</v>
      </c>
      <c r="Y59" s="8"/>
      <c r="Z59" s="8"/>
      <c r="AA59" s="8"/>
      <c r="AB59" s="153">
        <v>0.5</v>
      </c>
      <c r="AC59" s="8">
        <v>50</v>
      </c>
    </row>
    <row r="60" spans="1:29" ht="327.75" x14ac:dyDescent="0.25">
      <c r="A60" s="213"/>
      <c r="B60" s="213"/>
      <c r="C60" s="236"/>
      <c r="D60" s="213"/>
      <c r="E60" s="213"/>
      <c r="F60" s="213"/>
      <c r="G60" s="26">
        <v>5</v>
      </c>
      <c r="H60" s="15" t="s">
        <v>139</v>
      </c>
      <c r="I60" s="26" t="s">
        <v>88</v>
      </c>
      <c r="J60" s="26">
        <v>1</v>
      </c>
      <c r="K60" s="15" t="s">
        <v>139</v>
      </c>
      <c r="L60" s="33" t="s">
        <v>40</v>
      </c>
      <c r="M60" s="34">
        <v>1</v>
      </c>
      <c r="N60" s="52">
        <v>0.22250000000000003</v>
      </c>
      <c r="O60" s="98">
        <f t="shared" si="13"/>
        <v>0.22250000000000003</v>
      </c>
      <c r="P60" s="26">
        <v>1</v>
      </c>
      <c r="Q60" s="26">
        <v>0.46500000000000002</v>
      </c>
      <c r="R60" s="183">
        <f t="shared" si="9"/>
        <v>0.46500000000000002</v>
      </c>
      <c r="S60" s="8"/>
      <c r="T60" s="8"/>
      <c r="U60" s="8"/>
      <c r="V60" s="8">
        <v>47</v>
      </c>
      <c r="W60" s="153">
        <v>0.47</v>
      </c>
      <c r="X60" s="198" t="s">
        <v>771</v>
      </c>
      <c r="Y60" s="8"/>
      <c r="Z60" s="8"/>
      <c r="AA60" s="8"/>
      <c r="AB60" s="153">
        <v>0.47</v>
      </c>
      <c r="AC60" s="8">
        <v>47</v>
      </c>
    </row>
    <row r="61" spans="1:29" ht="409.5" x14ac:dyDescent="0.25">
      <c r="A61" s="213"/>
      <c r="B61" s="213"/>
      <c r="C61" s="236"/>
      <c r="D61" s="213"/>
      <c r="E61" s="213"/>
      <c r="F61" s="213"/>
      <c r="G61" s="26">
        <v>6</v>
      </c>
      <c r="H61" s="15" t="s">
        <v>140</v>
      </c>
      <c r="I61" s="26" t="s">
        <v>88</v>
      </c>
      <c r="J61" s="26">
        <v>100</v>
      </c>
      <c r="K61" s="31" t="s">
        <v>140</v>
      </c>
      <c r="L61" s="35" t="s">
        <v>40</v>
      </c>
      <c r="M61" s="8">
        <v>100</v>
      </c>
      <c r="N61" s="51">
        <v>21</v>
      </c>
      <c r="O61" s="70">
        <f t="shared" si="13"/>
        <v>0.21</v>
      </c>
      <c r="P61" s="26">
        <v>100</v>
      </c>
      <c r="Q61" s="26">
        <v>46</v>
      </c>
      <c r="R61" s="183">
        <f t="shared" si="9"/>
        <v>0.46</v>
      </c>
      <c r="S61" s="8"/>
      <c r="T61" s="8"/>
      <c r="U61" s="8"/>
      <c r="V61" s="8">
        <v>46</v>
      </c>
      <c r="W61" s="153">
        <v>0.46</v>
      </c>
      <c r="X61" s="198" t="s">
        <v>772</v>
      </c>
      <c r="Y61" s="8"/>
      <c r="Z61" s="8"/>
      <c r="AA61" s="8"/>
      <c r="AB61" s="153">
        <v>0.46</v>
      </c>
      <c r="AC61" s="8">
        <v>46</v>
      </c>
    </row>
  </sheetData>
  <mergeCells count="74">
    <mergeCell ref="A1:H1"/>
    <mergeCell ref="I6:O6"/>
    <mergeCell ref="U9:U11"/>
    <mergeCell ref="T9:T11"/>
    <mergeCell ref="S9:S11"/>
    <mergeCell ref="R9:R11"/>
    <mergeCell ref="Q9:Q11"/>
    <mergeCell ref="P9:P11"/>
    <mergeCell ref="O9:O11"/>
    <mergeCell ref="N9:N11"/>
    <mergeCell ref="M9:M11"/>
    <mergeCell ref="L9:L11"/>
    <mergeCell ref="K9:K11"/>
    <mergeCell ref="J9:J11"/>
    <mergeCell ref="D9:D11"/>
    <mergeCell ref="C9:C11"/>
    <mergeCell ref="B9:B11"/>
    <mergeCell ref="A9:A11"/>
    <mergeCell ref="I9:I11"/>
    <mergeCell ref="H9:H11"/>
    <mergeCell ref="G9:G11"/>
    <mergeCell ref="F9:F11"/>
    <mergeCell ref="E9:E11"/>
    <mergeCell ref="AC2:AE7"/>
    <mergeCell ref="A2:A7"/>
    <mergeCell ref="B7:AB7"/>
    <mergeCell ref="B2:AB2"/>
    <mergeCell ref="B3:AB3"/>
    <mergeCell ref="B4:AB4"/>
    <mergeCell ref="V5:AB5"/>
    <mergeCell ref="V6:AB6"/>
    <mergeCell ref="P5:U5"/>
    <mergeCell ref="P6:U6"/>
    <mergeCell ref="I5:O5"/>
    <mergeCell ref="B5:H5"/>
    <mergeCell ref="B6:H6"/>
    <mergeCell ref="V9:AC9"/>
    <mergeCell ref="V10:X10"/>
    <mergeCell ref="Y10:AA10"/>
    <mergeCell ref="AB10:AB11"/>
    <mergeCell ref="AC10:AC11"/>
    <mergeCell ref="A12:A61"/>
    <mergeCell ref="B12:B26"/>
    <mergeCell ref="C12:C26"/>
    <mergeCell ref="D12:D26"/>
    <mergeCell ref="E12:E26"/>
    <mergeCell ref="B27:B37"/>
    <mergeCell ref="C27:C37"/>
    <mergeCell ref="D27:D37"/>
    <mergeCell ref="E27:E37"/>
    <mergeCell ref="B38:B48"/>
    <mergeCell ref="C38:C40"/>
    <mergeCell ref="D38:D40"/>
    <mergeCell ref="C41:C48"/>
    <mergeCell ref="D41:D48"/>
    <mergeCell ref="E41:E48"/>
    <mergeCell ref="B56:B61"/>
    <mergeCell ref="E38:E40"/>
    <mergeCell ref="F38:F40"/>
    <mergeCell ref="U21:U22"/>
    <mergeCell ref="S21:S22"/>
    <mergeCell ref="T21:T22"/>
    <mergeCell ref="F12:F26"/>
    <mergeCell ref="F27:F37"/>
    <mergeCell ref="B49:B55"/>
    <mergeCell ref="C49:C55"/>
    <mergeCell ref="D49:D55"/>
    <mergeCell ref="E49:E55"/>
    <mergeCell ref="F49:F55"/>
    <mergeCell ref="C56:C61"/>
    <mergeCell ref="D56:D61"/>
    <mergeCell ref="E56:E61"/>
    <mergeCell ref="F56:F61"/>
    <mergeCell ref="F41:F48"/>
  </mergeCells>
  <phoneticPr fontId="4"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20"/>
  <sheetViews>
    <sheetView showZeros="0" topLeftCell="A8" zoomScale="70" zoomScaleNormal="70" workbookViewId="0">
      <pane xSplit="1" ySplit="3" topLeftCell="H15" activePane="bottomRight" state="frozen"/>
      <selection activeCell="A8" sqref="A8"/>
      <selection pane="topRight" activeCell="B8" sqref="B8"/>
      <selection pane="bottomLeft" activeCell="A11" sqref="A11"/>
      <selection pane="bottomRight" activeCell="Y18" sqref="Y18"/>
    </sheetView>
  </sheetViews>
  <sheetFormatPr baseColWidth="10" defaultColWidth="11.42578125" defaultRowHeight="14.25" x14ac:dyDescent="0.25"/>
  <cols>
    <col min="1" max="1" width="20.140625" style="4" customWidth="1"/>
    <col min="2" max="2" width="54.140625" style="4" customWidth="1"/>
    <col min="3" max="3" width="29.140625" style="4" customWidth="1"/>
    <col min="4" max="4" width="33.85546875" style="4" bestFit="1" customWidth="1"/>
    <col min="5" max="5" width="21" style="4" customWidth="1"/>
    <col min="6" max="6" width="22.42578125" style="4" bestFit="1" customWidth="1"/>
    <col min="7" max="7" width="21" style="4" customWidth="1"/>
    <col min="8" max="8" width="22.140625" style="4" customWidth="1"/>
    <col min="9" max="9" width="20.42578125" style="4" customWidth="1"/>
    <col min="10" max="10" width="21.7109375" style="4" customWidth="1"/>
    <col min="11" max="11" width="12" style="4" bestFit="1" customWidth="1"/>
    <col min="12" max="12" width="15.7109375" style="4" hidden="1" customWidth="1"/>
    <col min="13" max="13" width="18.42578125" style="4" hidden="1" customWidth="1"/>
    <col min="14" max="14" width="14.42578125" style="4" hidden="1" customWidth="1"/>
    <col min="15" max="15" width="12" style="4" hidden="1" customWidth="1"/>
    <col min="16" max="16" width="17.7109375" style="4" hidden="1" customWidth="1"/>
    <col min="17" max="17" width="21.7109375" style="4" hidden="1" customWidth="1"/>
    <col min="18" max="18" width="20.85546875" style="4" hidden="1" customWidth="1"/>
    <col min="19" max="19" width="12" style="4" hidden="1" customWidth="1"/>
    <col min="20" max="20" width="23.140625" style="4" customWidth="1"/>
    <col min="21" max="21" width="15.85546875" style="4" customWidth="1"/>
    <col min="22" max="22" width="65.5703125" style="4" customWidth="1"/>
    <col min="23" max="23" width="15" style="4" customWidth="1"/>
    <col min="24" max="24" width="16.140625" style="4" customWidth="1"/>
    <col min="25" max="25" width="17.42578125" style="4" customWidth="1"/>
    <col min="26" max="26" width="19.5703125" style="4" customWidth="1"/>
    <col min="27" max="27" width="24.5703125" style="4" customWidth="1"/>
    <col min="28" max="16384" width="11.42578125" style="4"/>
  </cols>
  <sheetData>
    <row r="1" spans="1:84" ht="20.100000000000001" customHeight="1" x14ac:dyDescent="0.25">
      <c r="A1" s="204"/>
      <c r="B1" s="205" t="s">
        <v>0</v>
      </c>
      <c r="C1" s="205"/>
      <c r="D1" s="205"/>
      <c r="E1" s="205"/>
      <c r="F1" s="205"/>
      <c r="G1" s="205"/>
      <c r="H1" s="205"/>
      <c r="I1" s="205"/>
      <c r="J1" s="205"/>
      <c r="K1" s="205"/>
      <c r="L1" s="205"/>
      <c r="M1" s="205"/>
      <c r="N1" s="205"/>
      <c r="O1" s="205"/>
      <c r="P1" s="205"/>
      <c r="Q1" s="205"/>
      <c r="R1" s="205"/>
      <c r="S1" s="205"/>
      <c r="T1" s="205"/>
      <c r="U1" s="205"/>
      <c r="V1" s="205"/>
      <c r="W1" s="205"/>
      <c r="X1" s="205"/>
      <c r="Y1" s="204"/>
      <c r="Z1" s="204"/>
      <c r="AA1" s="204"/>
      <c r="AH1" s="5"/>
      <c r="CA1" s="5"/>
      <c r="CD1" s="5"/>
      <c r="CF1" s="5"/>
    </row>
    <row r="2" spans="1:84" ht="20.100000000000001" customHeight="1" x14ac:dyDescent="0.25">
      <c r="A2" s="204"/>
      <c r="B2" s="205" t="s">
        <v>1</v>
      </c>
      <c r="C2" s="205"/>
      <c r="D2" s="205"/>
      <c r="E2" s="205"/>
      <c r="F2" s="205"/>
      <c r="G2" s="205"/>
      <c r="H2" s="205"/>
      <c r="I2" s="205"/>
      <c r="J2" s="205"/>
      <c r="K2" s="205"/>
      <c r="L2" s="205"/>
      <c r="M2" s="205"/>
      <c r="N2" s="205"/>
      <c r="O2" s="205"/>
      <c r="P2" s="205"/>
      <c r="Q2" s="205"/>
      <c r="R2" s="205"/>
      <c r="S2" s="205"/>
      <c r="T2" s="205"/>
      <c r="U2" s="205"/>
      <c r="V2" s="205"/>
      <c r="W2" s="205"/>
      <c r="X2" s="205"/>
      <c r="Y2" s="204"/>
      <c r="Z2" s="204"/>
      <c r="AA2" s="204"/>
      <c r="AH2" s="5"/>
      <c r="CA2" s="5"/>
      <c r="CD2" s="5"/>
      <c r="CF2" s="5"/>
    </row>
    <row r="3" spans="1:84" ht="20.100000000000001" customHeight="1" x14ac:dyDescent="0.25">
      <c r="A3" s="204"/>
      <c r="B3" s="205" t="s">
        <v>2</v>
      </c>
      <c r="C3" s="205"/>
      <c r="D3" s="205"/>
      <c r="E3" s="205"/>
      <c r="F3" s="205"/>
      <c r="G3" s="205"/>
      <c r="H3" s="205"/>
      <c r="I3" s="205"/>
      <c r="J3" s="205"/>
      <c r="K3" s="205"/>
      <c r="L3" s="205"/>
      <c r="M3" s="205"/>
      <c r="N3" s="205"/>
      <c r="O3" s="205"/>
      <c r="P3" s="205"/>
      <c r="Q3" s="205"/>
      <c r="R3" s="205"/>
      <c r="S3" s="205"/>
      <c r="T3" s="205"/>
      <c r="U3" s="205"/>
      <c r="V3" s="205"/>
      <c r="W3" s="205"/>
      <c r="X3" s="205"/>
      <c r="Y3" s="204"/>
      <c r="Z3" s="204"/>
      <c r="AA3" s="204"/>
      <c r="AH3" s="5"/>
      <c r="CA3" s="5"/>
      <c r="CD3" s="5"/>
      <c r="CF3" s="5"/>
    </row>
    <row r="4" spans="1:84" ht="20.100000000000001" customHeight="1" x14ac:dyDescent="0.25">
      <c r="A4" s="204"/>
      <c r="B4" s="206" t="s">
        <v>3</v>
      </c>
      <c r="C4" s="206"/>
      <c r="D4" s="206"/>
      <c r="E4" s="206"/>
      <c r="F4" s="206"/>
      <c r="G4" s="206"/>
      <c r="H4" s="206" t="s">
        <v>4</v>
      </c>
      <c r="I4" s="206"/>
      <c r="J4" s="206"/>
      <c r="K4" s="206"/>
      <c r="L4" s="206"/>
      <c r="M4" s="206"/>
      <c r="N4" s="206" t="s">
        <v>5</v>
      </c>
      <c r="O4" s="206"/>
      <c r="P4" s="206"/>
      <c r="Q4" s="206"/>
      <c r="R4" s="206"/>
      <c r="S4" s="206" t="s">
        <v>6</v>
      </c>
      <c r="T4" s="206"/>
      <c r="U4" s="206"/>
      <c r="V4" s="206"/>
      <c r="W4" s="206"/>
      <c r="X4" s="6"/>
      <c r="Y4" s="204"/>
      <c r="Z4" s="204"/>
      <c r="AA4" s="204"/>
      <c r="AH4" s="5"/>
      <c r="CA4" s="5"/>
      <c r="CD4" s="5"/>
      <c r="CF4" s="5"/>
    </row>
    <row r="5" spans="1:84" ht="20.100000000000001" customHeight="1" x14ac:dyDescent="0.25">
      <c r="A5" s="204"/>
      <c r="B5" s="206" t="s">
        <v>7</v>
      </c>
      <c r="C5" s="206"/>
      <c r="D5" s="206"/>
      <c r="E5" s="206"/>
      <c r="F5" s="206"/>
      <c r="G5" s="206"/>
      <c r="H5" s="206">
        <v>4</v>
      </c>
      <c r="I5" s="206"/>
      <c r="J5" s="206"/>
      <c r="K5" s="206"/>
      <c r="L5" s="206"/>
      <c r="M5" s="206"/>
      <c r="N5" s="207">
        <v>45139</v>
      </c>
      <c r="O5" s="206"/>
      <c r="P5" s="206"/>
      <c r="Q5" s="206"/>
      <c r="R5" s="206"/>
      <c r="S5" s="206" t="s">
        <v>141</v>
      </c>
      <c r="T5" s="206"/>
      <c r="U5" s="206"/>
      <c r="V5" s="206"/>
      <c r="W5" s="206"/>
      <c r="X5" s="6"/>
      <c r="Y5" s="204"/>
      <c r="Z5" s="204"/>
      <c r="AA5" s="204"/>
      <c r="AH5" s="5"/>
      <c r="CA5" s="5"/>
      <c r="CD5" s="5"/>
      <c r="CF5" s="5"/>
    </row>
    <row r="6" spans="1:84" ht="20.100000000000001" customHeight="1" x14ac:dyDescent="0.25">
      <c r="A6" s="204"/>
      <c r="B6" s="266" t="s">
        <v>9</v>
      </c>
      <c r="C6" s="267"/>
      <c r="D6" s="267"/>
      <c r="E6" s="267"/>
      <c r="F6" s="267"/>
      <c r="G6" s="267"/>
      <c r="H6" s="267"/>
      <c r="I6" s="267"/>
      <c r="J6" s="267"/>
      <c r="K6" s="267"/>
      <c r="L6" s="267"/>
      <c r="M6" s="267"/>
      <c r="N6" s="267"/>
      <c r="O6" s="267"/>
      <c r="P6" s="267"/>
      <c r="Q6" s="267"/>
      <c r="R6" s="267"/>
      <c r="S6" s="267"/>
      <c r="T6" s="267"/>
      <c r="U6" s="267"/>
      <c r="V6" s="267"/>
      <c r="W6" s="267"/>
      <c r="X6" s="268"/>
      <c r="Y6" s="204"/>
      <c r="Z6" s="204"/>
      <c r="AA6" s="204"/>
      <c r="AH6" s="5"/>
      <c r="CA6" s="5"/>
      <c r="CD6" s="5"/>
      <c r="CF6" s="5"/>
    </row>
    <row r="7" spans="1:84" ht="18.75" customHeight="1" x14ac:dyDescent="0.25">
      <c r="A7" s="12"/>
      <c r="B7" s="12"/>
      <c r="C7" s="12"/>
      <c r="D7" s="12"/>
      <c r="E7" s="12"/>
      <c r="F7" s="12"/>
      <c r="G7" s="12"/>
      <c r="H7" s="12"/>
      <c r="I7" s="12"/>
      <c r="J7" s="12"/>
      <c r="K7" s="12"/>
      <c r="L7" s="12"/>
      <c r="M7" s="12"/>
      <c r="N7" s="12"/>
      <c r="O7" s="12"/>
      <c r="P7" s="12"/>
      <c r="Q7" s="12"/>
      <c r="R7" s="12"/>
      <c r="S7" s="12"/>
      <c r="AH7" s="5"/>
      <c r="CA7" s="5"/>
      <c r="CD7" s="5"/>
      <c r="CF7" s="5"/>
    </row>
    <row r="8" spans="1:84" ht="15" x14ac:dyDescent="0.25">
      <c r="A8" s="203" t="s">
        <v>142</v>
      </c>
      <c r="B8" s="203" t="s">
        <v>143</v>
      </c>
      <c r="C8" s="203" t="s">
        <v>144</v>
      </c>
      <c r="D8" s="208" t="s">
        <v>145</v>
      </c>
      <c r="E8" s="208" t="s">
        <v>146</v>
      </c>
      <c r="F8" s="208" t="s">
        <v>147</v>
      </c>
      <c r="G8" s="208" t="s">
        <v>148</v>
      </c>
      <c r="H8" s="208" t="s">
        <v>145</v>
      </c>
      <c r="I8" s="208" t="s">
        <v>146</v>
      </c>
      <c r="J8" s="208" t="s">
        <v>147</v>
      </c>
      <c r="K8" s="208" t="s">
        <v>148</v>
      </c>
      <c r="L8" s="208" t="s">
        <v>145</v>
      </c>
      <c r="M8" s="208" t="s">
        <v>146</v>
      </c>
      <c r="N8" s="208" t="s">
        <v>147</v>
      </c>
      <c r="O8" s="208" t="s">
        <v>148</v>
      </c>
      <c r="P8" s="208" t="s">
        <v>145</v>
      </c>
      <c r="Q8" s="208" t="s">
        <v>146</v>
      </c>
      <c r="R8" s="208" t="s">
        <v>147</v>
      </c>
      <c r="S8" s="208" t="s">
        <v>148</v>
      </c>
      <c r="T8" s="209" t="s">
        <v>30</v>
      </c>
      <c r="U8" s="210"/>
      <c r="V8" s="209"/>
      <c r="W8" s="209"/>
      <c r="X8" s="210"/>
      <c r="Y8" s="209"/>
      <c r="Z8" s="210"/>
      <c r="AA8" s="209"/>
    </row>
    <row r="9" spans="1:84" ht="26.25" customHeight="1" x14ac:dyDescent="0.25">
      <c r="A9" s="203"/>
      <c r="B9" s="203"/>
      <c r="C9" s="203"/>
      <c r="D9" s="208"/>
      <c r="E9" s="208"/>
      <c r="F9" s="208"/>
      <c r="G9" s="208"/>
      <c r="H9" s="208"/>
      <c r="I9" s="208"/>
      <c r="J9" s="208"/>
      <c r="K9" s="208"/>
      <c r="L9" s="208"/>
      <c r="M9" s="208"/>
      <c r="N9" s="208"/>
      <c r="O9" s="208"/>
      <c r="P9" s="208"/>
      <c r="Q9" s="208"/>
      <c r="R9" s="208"/>
      <c r="S9" s="208"/>
      <c r="T9" s="209" t="s">
        <v>31</v>
      </c>
      <c r="U9" s="210"/>
      <c r="V9" s="209"/>
      <c r="W9" s="209" t="s">
        <v>32</v>
      </c>
      <c r="X9" s="210"/>
      <c r="Y9" s="209"/>
      <c r="Z9" s="210" t="s">
        <v>33</v>
      </c>
      <c r="AA9" s="209" t="s">
        <v>34</v>
      </c>
    </row>
    <row r="10" spans="1:84" ht="45" x14ac:dyDescent="0.25">
      <c r="A10" s="203"/>
      <c r="B10" s="203"/>
      <c r="C10" s="203"/>
      <c r="D10" s="265" t="s">
        <v>149</v>
      </c>
      <c r="E10" s="265"/>
      <c r="F10" s="265"/>
      <c r="G10" s="265"/>
      <c r="H10" s="265" t="s">
        <v>150</v>
      </c>
      <c r="I10" s="265"/>
      <c r="J10" s="265"/>
      <c r="K10" s="265"/>
      <c r="L10" s="265" t="s">
        <v>151</v>
      </c>
      <c r="M10" s="265"/>
      <c r="N10" s="265"/>
      <c r="O10" s="265"/>
      <c r="P10" s="265" t="s">
        <v>152</v>
      </c>
      <c r="Q10" s="265"/>
      <c r="R10" s="265"/>
      <c r="S10" s="265"/>
      <c r="T10" s="9" t="s">
        <v>34</v>
      </c>
      <c r="U10" s="10" t="s">
        <v>35</v>
      </c>
      <c r="V10" s="9" t="s">
        <v>36</v>
      </c>
      <c r="W10" s="9" t="s">
        <v>34</v>
      </c>
      <c r="X10" s="10" t="s">
        <v>35</v>
      </c>
      <c r="Y10" s="9" t="s">
        <v>36</v>
      </c>
      <c r="Z10" s="211"/>
      <c r="AA10" s="212"/>
    </row>
    <row r="11" spans="1:84" ht="93" customHeight="1" x14ac:dyDescent="0.25">
      <c r="A11" s="36">
        <v>8073</v>
      </c>
      <c r="B11" s="37" t="s">
        <v>68</v>
      </c>
      <c r="C11" s="41">
        <v>1799692000</v>
      </c>
      <c r="D11" s="44">
        <v>894045833</v>
      </c>
      <c r="E11" s="48">
        <f t="shared" ref="E11:E20" si="0">D11/$C11</f>
        <v>0.49677713353173764</v>
      </c>
      <c r="F11" s="44">
        <v>117217766</v>
      </c>
      <c r="G11" s="48">
        <f>IFERROR(F11/D11,"")</f>
        <v>0.13110934772401092</v>
      </c>
      <c r="H11" s="44">
        <v>1130698710</v>
      </c>
      <c r="I11" s="39">
        <f>H11/$C11</f>
        <v>0.62827345456889294</v>
      </c>
      <c r="J11" s="44">
        <v>474735543</v>
      </c>
      <c r="K11" s="48">
        <f>IFERROR(J11/H11,"")</f>
        <v>0.41986033839200188</v>
      </c>
      <c r="L11" s="44"/>
      <c r="M11" s="39">
        <f>L11/$C11</f>
        <v>0</v>
      </c>
      <c r="N11" s="44"/>
      <c r="O11" s="39" t="str">
        <f>IFERROR(N11/L11,"")</f>
        <v/>
      </c>
      <c r="P11" s="44"/>
      <c r="Q11" s="39">
        <f>P11/$C11</f>
        <v>0</v>
      </c>
      <c r="R11" s="44"/>
      <c r="S11" s="39" t="str">
        <f>IFERROR(R11/P11,"")</f>
        <v/>
      </c>
      <c r="T11" s="188">
        <f>+H11</f>
        <v>1130698710</v>
      </c>
      <c r="U11" s="160">
        <f>+I11</f>
        <v>0.62827345456889294</v>
      </c>
      <c r="V11" s="154" t="s">
        <v>747</v>
      </c>
      <c r="W11" s="39"/>
      <c r="X11" s="8"/>
      <c r="Y11" s="8"/>
      <c r="Z11" s="160" t="s">
        <v>774</v>
      </c>
      <c r="AA11" s="188">
        <v>1130698710</v>
      </c>
    </row>
    <row r="12" spans="1:84" ht="93" customHeight="1" x14ac:dyDescent="0.25">
      <c r="A12" s="36">
        <v>8087</v>
      </c>
      <c r="B12" s="37" t="s">
        <v>153</v>
      </c>
      <c r="C12" s="41">
        <v>4313232000</v>
      </c>
      <c r="D12" s="44">
        <v>4058611346</v>
      </c>
      <c r="E12" s="48">
        <f t="shared" si="0"/>
        <v>0.94096754962404061</v>
      </c>
      <c r="F12" s="44">
        <v>597451899</v>
      </c>
      <c r="G12" s="48">
        <f t="shared" ref="G12:G17" si="1">IFERROR(F12/D12,"")</f>
        <v>0.14720598945469957</v>
      </c>
      <c r="H12" s="44">
        <v>4147187000</v>
      </c>
      <c r="I12" s="39">
        <f t="shared" ref="I12:I17" si="2">H12/$C12</f>
        <v>0.96150334598278042</v>
      </c>
      <c r="J12" s="44">
        <v>1878123735</v>
      </c>
      <c r="K12" s="48">
        <f t="shared" ref="K12:K17" si="3">IFERROR(J12/H12,"")</f>
        <v>0.45286690351797493</v>
      </c>
      <c r="L12" s="44"/>
      <c r="M12" s="39">
        <f t="shared" ref="M12" si="4">L12/$C12</f>
        <v>0</v>
      </c>
      <c r="N12" s="44"/>
      <c r="O12" s="39" t="str">
        <f t="shared" ref="O12:O17" si="5">IFERROR(N12/L12,"")</f>
        <v/>
      </c>
      <c r="P12" s="44"/>
      <c r="Q12" s="39">
        <f t="shared" ref="Q12" si="6">P12/$C12</f>
        <v>0</v>
      </c>
      <c r="R12" s="44"/>
      <c r="S12" s="39" t="str">
        <f t="shared" ref="S12:S17" si="7">IFERROR(R12/P12,"")</f>
        <v/>
      </c>
      <c r="T12" s="188">
        <f t="shared" ref="T12:T14" si="8">+H12</f>
        <v>4147187000</v>
      </c>
      <c r="U12" s="160">
        <f t="shared" ref="U12:U14" si="9">+I12</f>
        <v>0.96150334598278042</v>
      </c>
      <c r="V12" s="154" t="s">
        <v>748</v>
      </c>
      <c r="W12" s="39"/>
      <c r="X12" s="8"/>
      <c r="Y12" s="8"/>
      <c r="Z12" s="8" t="s">
        <v>775</v>
      </c>
      <c r="AA12" s="291">
        <v>4147187000</v>
      </c>
    </row>
    <row r="13" spans="1:84" ht="93" customHeight="1" x14ac:dyDescent="0.25">
      <c r="A13" s="36">
        <v>7992</v>
      </c>
      <c r="B13" s="37" t="s">
        <v>51</v>
      </c>
      <c r="C13" s="42">
        <v>28427470000</v>
      </c>
      <c r="D13" s="44">
        <v>16646793446</v>
      </c>
      <c r="E13" s="48">
        <f t="shared" si="0"/>
        <v>0.58558828647079741</v>
      </c>
      <c r="F13" s="44">
        <v>2188914547</v>
      </c>
      <c r="G13" s="48">
        <f t="shared" si="1"/>
        <v>0.13149166258958819</v>
      </c>
      <c r="H13" s="44">
        <v>21440409093</v>
      </c>
      <c r="I13" s="39">
        <f t="shared" si="2"/>
        <v>0.75421446555039895</v>
      </c>
      <c r="J13" s="44">
        <v>7579279252</v>
      </c>
      <c r="K13" s="48">
        <f t="shared" si="3"/>
        <v>0.35350441398408444</v>
      </c>
      <c r="L13" s="44"/>
      <c r="M13" s="39">
        <f t="shared" ref="M13" si="10">L13/$C13</f>
        <v>0</v>
      </c>
      <c r="N13" s="44"/>
      <c r="O13" s="39" t="str">
        <f t="shared" si="5"/>
        <v/>
      </c>
      <c r="P13" s="44"/>
      <c r="Q13" s="39">
        <f t="shared" ref="Q13" si="11">P13/$C13</f>
        <v>0</v>
      </c>
      <c r="R13" s="44"/>
      <c r="S13" s="39" t="str">
        <f t="shared" si="7"/>
        <v/>
      </c>
      <c r="T13" s="188">
        <f t="shared" si="8"/>
        <v>21440409093</v>
      </c>
      <c r="U13" s="160">
        <f t="shared" si="9"/>
        <v>0.75421446555039895</v>
      </c>
      <c r="V13" s="154" t="s">
        <v>749</v>
      </c>
      <c r="W13" s="39"/>
      <c r="X13" s="8"/>
      <c r="Y13" s="8"/>
      <c r="Z13" s="8" t="s">
        <v>776</v>
      </c>
      <c r="AA13" s="291">
        <v>21440409093</v>
      </c>
    </row>
    <row r="14" spans="1:84" ht="93" customHeight="1" x14ac:dyDescent="0.25">
      <c r="A14" s="36">
        <v>8018</v>
      </c>
      <c r="B14" s="37" t="s">
        <v>64</v>
      </c>
      <c r="C14" s="42">
        <v>4080000000</v>
      </c>
      <c r="D14" s="44">
        <v>3748492319</v>
      </c>
      <c r="E14" s="48">
        <f t="shared" si="0"/>
        <v>0.91874811740196083</v>
      </c>
      <c r="F14" s="44">
        <v>500319033</v>
      </c>
      <c r="G14" s="48">
        <f t="shared" si="1"/>
        <v>0.13347207101479991</v>
      </c>
      <c r="H14" s="44">
        <v>3790540919</v>
      </c>
      <c r="I14" s="39">
        <f t="shared" si="2"/>
        <v>0.92905414681372545</v>
      </c>
      <c r="J14" s="44">
        <v>1663150186</v>
      </c>
      <c r="K14" s="48">
        <f t="shared" si="3"/>
        <v>0.43876328511941332</v>
      </c>
      <c r="L14" s="44"/>
      <c r="M14" s="39">
        <f t="shared" ref="M14" si="12">L14/$C14</f>
        <v>0</v>
      </c>
      <c r="N14" s="44"/>
      <c r="O14" s="39" t="str">
        <f t="shared" si="5"/>
        <v/>
      </c>
      <c r="P14" s="44"/>
      <c r="Q14" s="39">
        <f t="shared" ref="Q14" si="13">P14/$C14</f>
        <v>0</v>
      </c>
      <c r="R14" s="44"/>
      <c r="S14" s="39" t="str">
        <f t="shared" si="7"/>
        <v/>
      </c>
      <c r="T14" s="188">
        <f t="shared" si="8"/>
        <v>3790540919</v>
      </c>
      <c r="U14" s="160">
        <f t="shared" si="9"/>
        <v>0.92905414681372545</v>
      </c>
      <c r="V14" s="154" t="s">
        <v>750</v>
      </c>
      <c r="W14" s="39"/>
      <c r="X14" s="8"/>
      <c r="Y14" s="8"/>
      <c r="Z14" s="8" t="s">
        <v>777</v>
      </c>
      <c r="AA14" s="291">
        <v>3790540919</v>
      </c>
    </row>
    <row r="15" spans="1:84" ht="93" customHeight="1" x14ac:dyDescent="0.25">
      <c r="A15" s="36">
        <v>8096</v>
      </c>
      <c r="B15" s="37" t="s">
        <v>45</v>
      </c>
      <c r="C15" s="42">
        <v>5320924000</v>
      </c>
      <c r="D15" s="44">
        <v>4010556362</v>
      </c>
      <c r="E15" s="48">
        <f t="shared" si="0"/>
        <v>0.75373306628698322</v>
      </c>
      <c r="F15" s="44">
        <v>612771193</v>
      </c>
      <c r="G15" s="48">
        <f t="shared" si="1"/>
        <v>0.15278957274008259</v>
      </c>
      <c r="H15" s="44">
        <v>4155379295</v>
      </c>
      <c r="I15" s="39">
        <f t="shared" si="2"/>
        <v>0.78095069484172297</v>
      </c>
      <c r="J15" s="44">
        <v>2018224991</v>
      </c>
      <c r="K15" s="48">
        <f t="shared" si="3"/>
        <v>0.48568971632227376</v>
      </c>
      <c r="L15" s="44"/>
      <c r="M15" s="39">
        <f t="shared" ref="M15" si="14">L15/$C15</f>
        <v>0</v>
      </c>
      <c r="N15" s="44"/>
      <c r="O15" s="39" t="str">
        <f t="shared" si="5"/>
        <v/>
      </c>
      <c r="P15" s="44"/>
      <c r="Q15" s="39">
        <f t="shared" ref="Q15" si="15">P15/$C15</f>
        <v>0</v>
      </c>
      <c r="R15" s="44"/>
      <c r="S15" s="39" t="str">
        <f t="shared" si="7"/>
        <v/>
      </c>
      <c r="T15" s="44">
        <v>4155379295</v>
      </c>
      <c r="U15" s="155">
        <f t="shared" ref="U15:U17" si="16">+T15/C15</f>
        <v>0.78095069484172297</v>
      </c>
      <c r="V15" s="154" t="s">
        <v>700</v>
      </c>
      <c r="W15" s="39"/>
      <c r="X15" s="8"/>
      <c r="Y15" s="8"/>
      <c r="Z15" s="8" t="s">
        <v>778</v>
      </c>
      <c r="AA15" s="291">
        <v>4155379295</v>
      </c>
    </row>
    <row r="16" spans="1:84" ht="93" customHeight="1" x14ac:dyDescent="0.25">
      <c r="A16" s="36">
        <v>8100</v>
      </c>
      <c r="B16" s="37" t="s">
        <v>39</v>
      </c>
      <c r="C16" s="42">
        <v>13438374000</v>
      </c>
      <c r="D16" s="44">
        <v>9036423891</v>
      </c>
      <c r="E16" s="48">
        <f t="shared" si="0"/>
        <v>0.6724343206253971</v>
      </c>
      <c r="F16" s="44">
        <v>1448960999</v>
      </c>
      <c r="G16" s="39">
        <f t="shared" si="1"/>
        <v>0.16034672747513765</v>
      </c>
      <c r="H16" s="44">
        <v>9663094125</v>
      </c>
      <c r="I16" s="39">
        <f t="shared" si="2"/>
        <v>0.71906721192608569</v>
      </c>
      <c r="J16" s="44">
        <v>5515814079</v>
      </c>
      <c r="K16" s="48">
        <f t="shared" si="3"/>
        <v>0.57081241346182165</v>
      </c>
      <c r="L16" s="44"/>
      <c r="M16" s="39">
        <f t="shared" ref="M16" si="17">L16/$C16</f>
        <v>0</v>
      </c>
      <c r="N16" s="44"/>
      <c r="O16" s="39" t="str">
        <f t="shared" si="5"/>
        <v/>
      </c>
      <c r="P16" s="44"/>
      <c r="Q16" s="39">
        <f t="shared" ref="Q16" si="18">P16/$C16</f>
        <v>0</v>
      </c>
      <c r="R16" s="44"/>
      <c r="S16" s="39" t="str">
        <f t="shared" si="7"/>
        <v/>
      </c>
      <c r="T16" s="44">
        <v>9663094125</v>
      </c>
      <c r="U16" s="155">
        <f t="shared" si="16"/>
        <v>0.71906721192608569</v>
      </c>
      <c r="V16" s="154" t="s">
        <v>701</v>
      </c>
      <c r="W16" s="39"/>
      <c r="X16" s="8"/>
      <c r="Y16" s="8"/>
      <c r="Z16" s="161">
        <v>0.71899999999999997</v>
      </c>
      <c r="AA16" s="291">
        <v>9633094125</v>
      </c>
    </row>
    <row r="17" spans="1:27" ht="93" customHeight="1" x14ac:dyDescent="0.25">
      <c r="A17" s="36" t="s">
        <v>154</v>
      </c>
      <c r="B17" s="37" t="s">
        <v>155</v>
      </c>
      <c r="C17" s="42">
        <v>14012501000</v>
      </c>
      <c r="D17" s="44">
        <v>5726359245</v>
      </c>
      <c r="E17" s="48">
        <f t="shared" si="0"/>
        <v>0.40866075549254199</v>
      </c>
      <c r="F17" s="44">
        <v>2687228629</v>
      </c>
      <c r="G17" s="48">
        <f t="shared" si="1"/>
        <v>0.46927349717822325</v>
      </c>
      <c r="H17" s="44">
        <v>8446942881</v>
      </c>
      <c r="I17" s="39">
        <f t="shared" si="2"/>
        <v>0.60281479237717805</v>
      </c>
      <c r="J17" s="44">
        <v>6228916429</v>
      </c>
      <c r="K17" s="48">
        <f t="shared" si="3"/>
        <v>0.73741666266157857</v>
      </c>
      <c r="L17" s="44"/>
      <c r="M17" s="39">
        <f t="shared" ref="M17" si="19">L17/$C17</f>
        <v>0</v>
      </c>
      <c r="N17" s="44"/>
      <c r="O17" s="39" t="str">
        <f t="shared" si="5"/>
        <v/>
      </c>
      <c r="P17" s="44"/>
      <c r="Q17" s="39">
        <f t="shared" ref="Q17" si="20">P17/$C17</f>
        <v>0</v>
      </c>
      <c r="R17" s="44"/>
      <c r="S17" s="39" t="str">
        <f t="shared" si="7"/>
        <v/>
      </c>
      <c r="T17" s="44">
        <v>8446942881</v>
      </c>
      <c r="U17" s="155">
        <f t="shared" si="16"/>
        <v>0.60281479237717805</v>
      </c>
      <c r="V17" s="154" t="s">
        <v>702</v>
      </c>
      <c r="W17" s="39"/>
      <c r="X17" s="8"/>
      <c r="Y17" s="8"/>
      <c r="Z17" s="153"/>
      <c r="AA17" s="291">
        <v>8446942881</v>
      </c>
    </row>
    <row r="18" spans="1:27" ht="15" x14ac:dyDescent="0.25">
      <c r="A18" s="264" t="s">
        <v>156</v>
      </c>
      <c r="B18" s="264"/>
      <c r="C18" s="43">
        <f>SUM(C11:C16)</f>
        <v>57379692000</v>
      </c>
      <c r="D18" s="43">
        <f>SUM(D11:D16)</f>
        <v>38394923197</v>
      </c>
      <c r="E18" s="49">
        <f t="shared" si="0"/>
        <v>0.66913784056212777</v>
      </c>
      <c r="F18" s="43">
        <f>SUM(F11:F16)</f>
        <v>5465635437</v>
      </c>
      <c r="G18" s="49">
        <f>IFERROR(F18/D18,"")</f>
        <v>0.14235307644597814</v>
      </c>
      <c r="H18" s="43">
        <f>SUM(H11:H16)</f>
        <v>44327309142</v>
      </c>
      <c r="I18" s="38">
        <f t="shared" ref="I18:I20" si="21">H18/$C18</f>
        <v>0.77252609062453659</v>
      </c>
      <c r="J18" s="43">
        <f>SUM(J11:J16)</f>
        <v>19129327786</v>
      </c>
      <c r="K18" s="49">
        <f>IFERROR(J18/H18,"")</f>
        <v>0.43154723704794018</v>
      </c>
      <c r="L18" s="43">
        <f>SUM(L11:L16)</f>
        <v>0</v>
      </c>
      <c r="M18" s="38">
        <f t="shared" ref="M18" si="22">L18/$C18</f>
        <v>0</v>
      </c>
      <c r="N18" s="43">
        <f>SUM(N11:N16)</f>
        <v>0</v>
      </c>
      <c r="O18" s="38" t="str">
        <f>IFERROR(N18/L18,"")</f>
        <v/>
      </c>
      <c r="P18" s="43">
        <f>SUM(P11:P16)</f>
        <v>0</v>
      </c>
      <c r="Q18" s="38">
        <f t="shared" ref="Q18" si="23">P18/$C18</f>
        <v>0</v>
      </c>
      <c r="R18" s="43">
        <f>SUM(R11:R16)</f>
        <v>0</v>
      </c>
      <c r="S18" s="38" t="str">
        <f>IFERROR(R18/P18,"")</f>
        <v/>
      </c>
      <c r="T18" s="43">
        <f>SUM(T11:T16)</f>
        <v>44327309142</v>
      </c>
      <c r="U18" s="8"/>
      <c r="V18" s="8"/>
      <c r="W18" s="8"/>
      <c r="X18" s="8"/>
      <c r="Y18" s="8"/>
      <c r="Z18" s="153">
        <v>0.77</v>
      </c>
      <c r="AA18" s="43">
        <f>SUM(AA11:AA16)</f>
        <v>44297309142</v>
      </c>
    </row>
    <row r="19" spans="1:27" ht="15" x14ac:dyDescent="0.25">
      <c r="A19" s="264" t="s">
        <v>157</v>
      </c>
      <c r="B19" s="264"/>
      <c r="C19" s="40">
        <f>+C17</f>
        <v>14012501000</v>
      </c>
      <c r="D19" s="40">
        <f>+D17</f>
        <v>5726359245</v>
      </c>
      <c r="E19" s="49">
        <f t="shared" si="0"/>
        <v>0.40866075549254199</v>
      </c>
      <c r="F19" s="40">
        <f>+F17</f>
        <v>2687228629</v>
      </c>
      <c r="G19" s="49">
        <f t="shared" ref="G19:G20" si="24">IFERROR(F19/D19,"")</f>
        <v>0.46927349717822325</v>
      </c>
      <c r="H19" s="40">
        <f>+H17</f>
        <v>8446942881</v>
      </c>
      <c r="I19" s="38">
        <f t="shared" si="21"/>
        <v>0.60281479237717805</v>
      </c>
      <c r="J19" s="40">
        <f>+J17</f>
        <v>6228916429</v>
      </c>
      <c r="K19" s="49">
        <f t="shared" ref="K19:K20" si="25">IFERROR(J19/H19,"")</f>
        <v>0.73741666266157857</v>
      </c>
      <c r="L19" s="40">
        <f>+L17</f>
        <v>0</v>
      </c>
      <c r="M19" s="38">
        <f t="shared" ref="M19" si="26">L19/$C19</f>
        <v>0</v>
      </c>
      <c r="N19" s="40">
        <f>+N17</f>
        <v>0</v>
      </c>
      <c r="O19" s="38" t="str">
        <f t="shared" ref="O19:O20" si="27">IFERROR(N19/L19,"")</f>
        <v/>
      </c>
      <c r="P19" s="40">
        <f>+P17</f>
        <v>0</v>
      </c>
      <c r="Q19" s="38">
        <f t="shared" ref="Q19" si="28">P19/$C19</f>
        <v>0</v>
      </c>
      <c r="R19" s="40">
        <f>+R17</f>
        <v>0</v>
      </c>
      <c r="S19" s="38" t="str">
        <f t="shared" ref="S19:S20" si="29">IFERROR(R19/P19,"")</f>
        <v/>
      </c>
      <c r="T19" s="40">
        <f>+T17</f>
        <v>8446942881</v>
      </c>
      <c r="U19" s="8"/>
      <c r="V19" s="8"/>
      <c r="W19" s="8"/>
      <c r="X19" s="8"/>
      <c r="Y19" s="8"/>
      <c r="Z19" s="153">
        <v>0.6</v>
      </c>
      <c r="AA19" s="40">
        <f>+AA17</f>
        <v>8446942881</v>
      </c>
    </row>
    <row r="20" spans="1:27" ht="15" x14ac:dyDescent="0.25">
      <c r="A20" s="264" t="s">
        <v>158</v>
      </c>
      <c r="B20" s="264"/>
      <c r="C20" s="40">
        <f>+C19+C18</f>
        <v>71392193000</v>
      </c>
      <c r="D20" s="40">
        <f>+D19+D18</f>
        <v>44121282442</v>
      </c>
      <c r="E20" s="49">
        <f t="shared" si="0"/>
        <v>0.6180127068235598</v>
      </c>
      <c r="F20" s="40">
        <f>+F19+F18</f>
        <v>8152864066</v>
      </c>
      <c r="G20" s="49">
        <f t="shared" si="24"/>
        <v>0.18478302566833626</v>
      </c>
      <c r="H20" s="40">
        <f>+H19+H18</f>
        <v>52774252023</v>
      </c>
      <c r="I20" s="38">
        <f t="shared" si="21"/>
        <v>0.73921600955723543</v>
      </c>
      <c r="J20" s="40">
        <f>+J19+J18</f>
        <v>25358244215</v>
      </c>
      <c r="K20" s="49">
        <f t="shared" si="25"/>
        <v>0.48050409513996345</v>
      </c>
      <c r="L20" s="40">
        <f>+L19+L18</f>
        <v>0</v>
      </c>
      <c r="M20" s="38">
        <f t="shared" ref="M20" si="30">L20/$C20</f>
        <v>0</v>
      </c>
      <c r="N20" s="40">
        <f>+N19+N18</f>
        <v>0</v>
      </c>
      <c r="O20" s="38" t="str">
        <f t="shared" si="27"/>
        <v/>
      </c>
      <c r="P20" s="40">
        <f>+P19+P18</f>
        <v>0</v>
      </c>
      <c r="Q20" s="38">
        <f t="shared" ref="Q20" si="31">P20/$C20</f>
        <v>0</v>
      </c>
      <c r="R20" s="40">
        <f>+R19+R18</f>
        <v>0</v>
      </c>
      <c r="S20" s="38" t="str">
        <f t="shared" si="29"/>
        <v/>
      </c>
      <c r="T20" s="40">
        <f>+T19+T18</f>
        <v>52774252023</v>
      </c>
      <c r="U20" s="8"/>
      <c r="V20" s="8"/>
      <c r="W20" s="8"/>
      <c r="X20" s="8"/>
      <c r="Y20" s="8"/>
      <c r="Z20" s="153">
        <v>0.74</v>
      </c>
      <c r="AA20" s="40">
        <f>+AA19+AA18</f>
        <v>52744252023</v>
      </c>
    </row>
  </sheetData>
  <mergeCells count="45">
    <mergeCell ref="Z9:Z10"/>
    <mergeCell ref="AA9:AA10"/>
    <mergeCell ref="A1:A6"/>
    <mergeCell ref="S4:W4"/>
    <mergeCell ref="S5:W5"/>
    <mergeCell ref="H4:M4"/>
    <mergeCell ref="H5:M5"/>
    <mergeCell ref="B4:G4"/>
    <mergeCell ref="B6:X6"/>
    <mergeCell ref="N4:R4"/>
    <mergeCell ref="N5:R5"/>
    <mergeCell ref="B5:G5"/>
    <mergeCell ref="M8:M9"/>
    <mergeCell ref="A18:B18"/>
    <mergeCell ref="A19:B19"/>
    <mergeCell ref="Y1:AA6"/>
    <mergeCell ref="B1:X1"/>
    <mergeCell ref="B2:X2"/>
    <mergeCell ref="B3:X3"/>
    <mergeCell ref="T8:AA8"/>
    <mergeCell ref="B8:B10"/>
    <mergeCell ref="L8:L9"/>
    <mergeCell ref="K8:K9"/>
    <mergeCell ref="J8:J9"/>
    <mergeCell ref="P8:P9"/>
    <mergeCell ref="O8:O9"/>
    <mergeCell ref="D8:D9"/>
    <mergeCell ref="T9:V9"/>
    <mergeCell ref="W9:Y9"/>
    <mergeCell ref="A20:B20"/>
    <mergeCell ref="S8:S9"/>
    <mergeCell ref="A8:A10"/>
    <mergeCell ref="I8:I9"/>
    <mergeCell ref="H8:H9"/>
    <mergeCell ref="G8:G9"/>
    <mergeCell ref="F8:F9"/>
    <mergeCell ref="E8:E9"/>
    <mergeCell ref="H10:K10"/>
    <mergeCell ref="L10:O10"/>
    <mergeCell ref="P10:S10"/>
    <mergeCell ref="D10:G10"/>
    <mergeCell ref="R8:R9"/>
    <mergeCell ref="Q8:Q9"/>
    <mergeCell ref="C8:C10"/>
    <mergeCell ref="N8:N9"/>
  </mergeCells>
  <pageMargins left="0.7" right="0.7" top="0.75" bottom="0.75" header="0.3" footer="0.3"/>
  <pageSetup paperSize="9" orientation="portrait" r:id="rId1"/>
  <ignoredErrors>
    <ignoredError sqref="C18" formulaRange="1"/>
    <ignoredError sqref="E18:E20 Q18:Q20 M18:M20 I18 F18:F20 H18:H20 J18:J20 L18:L20 N18:N20 P18:P20 R18:R20" formula="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39"/>
  <sheetViews>
    <sheetView view="pageBreakPreview" topLeftCell="BB1" zoomScale="60" zoomScaleNormal="55" workbookViewId="0">
      <selection activeCell="BI36" sqref="BI36"/>
    </sheetView>
  </sheetViews>
  <sheetFormatPr baseColWidth="10" defaultColWidth="11.42578125" defaultRowHeight="14.25" x14ac:dyDescent="0.25"/>
  <cols>
    <col min="1" max="1" width="17" style="4" customWidth="1"/>
    <col min="2" max="2" width="31" style="4" customWidth="1"/>
    <col min="3" max="3" width="9.5703125" style="4" customWidth="1"/>
    <col min="4" max="4" width="49.28515625" style="4" customWidth="1"/>
    <col min="5" max="5" width="21.5703125" style="4" customWidth="1"/>
    <col min="6" max="6" width="20.7109375" style="4" customWidth="1"/>
    <col min="7" max="7" width="73.42578125" style="4" customWidth="1"/>
    <col min="8" max="8" width="24.140625" style="4" customWidth="1"/>
    <col min="9" max="9" width="13.7109375" style="4" customWidth="1"/>
    <col min="10" max="10" width="14.85546875" style="4" customWidth="1"/>
    <col min="11" max="11" width="16.5703125" style="4" customWidth="1"/>
    <col min="12" max="12" width="38.28515625" style="4" customWidth="1"/>
    <col min="13" max="13" width="14.28515625" style="18" customWidth="1"/>
    <col min="14" max="14" width="10" style="18" customWidth="1"/>
    <col min="15" max="15" width="14.7109375" style="18" customWidth="1"/>
    <col min="16" max="16" width="42.85546875" style="4" customWidth="1"/>
    <col min="17" max="17" width="9.5703125" style="4" customWidth="1"/>
    <col min="18" max="19" width="53.7109375" style="4" customWidth="1"/>
    <col min="20" max="20" width="9.5703125" style="4" customWidth="1"/>
    <col min="21" max="22" width="53.7109375" style="4" customWidth="1"/>
    <col min="23" max="23" width="8.7109375" style="4" customWidth="1"/>
    <col min="24" max="25" width="53.7109375" style="4" customWidth="1"/>
    <col min="26" max="26" width="11.42578125" style="4" customWidth="1"/>
    <col min="27" max="28" width="53.7109375" style="4" customWidth="1"/>
    <col min="29" max="29" width="11.42578125" style="4" customWidth="1"/>
    <col min="30" max="31" width="53.7109375" style="4" customWidth="1"/>
    <col min="32" max="32" width="11.42578125" style="4" customWidth="1"/>
    <col min="33" max="34" width="53.7109375" style="4" customWidth="1"/>
    <col min="35" max="52" width="19.7109375" style="4" hidden="1" customWidth="1"/>
    <col min="53" max="53" width="33.42578125" style="4" hidden="1" customWidth="1"/>
    <col min="54" max="54" width="43.85546875" style="18" customWidth="1"/>
    <col min="55" max="55" width="41.5703125" style="18" customWidth="1"/>
    <col min="56" max="56" width="80.7109375" style="18" customWidth="1"/>
    <col min="57" max="57" width="18.28515625" style="4" customWidth="1"/>
    <col min="58" max="58" width="15.28515625" style="4" customWidth="1"/>
    <col min="59" max="59" width="16.7109375" style="4" customWidth="1"/>
    <col min="60" max="60" width="19.85546875" style="4" customWidth="1"/>
    <col min="61" max="61" width="22" style="4" customWidth="1"/>
    <col min="62" max="16384" width="11.42578125" style="4"/>
  </cols>
  <sheetData>
    <row r="1" spans="1:84" ht="20.100000000000001" customHeight="1" x14ac:dyDescent="0.25">
      <c r="A1" s="204"/>
      <c r="B1" s="205" t="s">
        <v>0</v>
      </c>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05"/>
      <c r="AV1" s="205"/>
      <c r="AW1" s="205"/>
      <c r="AX1" s="205"/>
      <c r="AY1" s="205"/>
      <c r="AZ1" s="205"/>
      <c r="BA1" s="205"/>
      <c r="BB1" s="205"/>
      <c r="BC1" s="205"/>
      <c r="BD1" s="205"/>
      <c r="BE1" s="205"/>
      <c r="BF1" s="205"/>
      <c r="BG1" s="204"/>
      <c r="BH1" s="204"/>
      <c r="BI1" s="204"/>
      <c r="CA1" s="5"/>
      <c r="CD1" s="5"/>
      <c r="CF1" s="5"/>
    </row>
    <row r="2" spans="1:84" ht="20.100000000000001" customHeight="1" x14ac:dyDescent="0.25">
      <c r="A2" s="204"/>
      <c r="B2" s="205" t="s">
        <v>1</v>
      </c>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5"/>
      <c r="AS2" s="205"/>
      <c r="AT2" s="205"/>
      <c r="AU2" s="205"/>
      <c r="AV2" s="205"/>
      <c r="AW2" s="205"/>
      <c r="AX2" s="205"/>
      <c r="AY2" s="205"/>
      <c r="AZ2" s="205"/>
      <c r="BA2" s="205"/>
      <c r="BB2" s="205"/>
      <c r="BC2" s="205"/>
      <c r="BD2" s="205"/>
      <c r="BE2" s="205"/>
      <c r="BF2" s="205"/>
      <c r="BG2" s="204"/>
      <c r="BH2" s="204"/>
      <c r="BI2" s="204"/>
      <c r="CA2" s="5"/>
      <c r="CD2" s="5"/>
      <c r="CF2" s="5"/>
    </row>
    <row r="3" spans="1:84" ht="20.100000000000001" customHeight="1" x14ac:dyDescent="0.25">
      <c r="A3" s="204"/>
      <c r="B3" s="205" t="s">
        <v>2</v>
      </c>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4"/>
      <c r="BH3" s="204"/>
      <c r="BI3" s="204"/>
      <c r="CA3" s="5"/>
      <c r="CD3" s="5"/>
      <c r="CF3" s="5"/>
    </row>
    <row r="4" spans="1:84" ht="20.100000000000001" customHeight="1" x14ac:dyDescent="0.25">
      <c r="A4" s="204"/>
      <c r="B4" s="206" t="s">
        <v>3</v>
      </c>
      <c r="C4" s="206"/>
      <c r="D4" s="206"/>
      <c r="E4" s="206"/>
      <c r="F4" s="206"/>
      <c r="G4" s="206"/>
      <c r="H4" s="206"/>
      <c r="I4" s="206"/>
      <c r="J4" s="206"/>
      <c r="K4" s="206"/>
      <c r="L4" s="206"/>
      <c r="M4" s="206"/>
      <c r="N4" s="206"/>
      <c r="O4" s="206"/>
      <c r="P4" s="206" t="s">
        <v>4</v>
      </c>
      <c r="Q4" s="206"/>
      <c r="R4" s="206"/>
      <c r="S4" s="206"/>
      <c r="T4" s="206"/>
      <c r="U4" s="206"/>
      <c r="V4" s="206"/>
      <c r="W4" s="206"/>
      <c r="X4" s="206"/>
      <c r="Y4" s="206"/>
      <c r="Z4" s="206"/>
      <c r="AA4" s="206"/>
      <c r="AB4" s="206"/>
      <c r="AC4" s="206"/>
      <c r="AD4" s="206" t="s">
        <v>5</v>
      </c>
      <c r="AE4" s="206"/>
      <c r="AF4" s="206"/>
      <c r="AG4" s="206"/>
      <c r="AH4" s="206"/>
      <c r="AI4" s="206"/>
      <c r="AJ4" s="206"/>
      <c r="AK4" s="206"/>
      <c r="AL4" s="206"/>
      <c r="AM4" s="206"/>
      <c r="AN4" s="206"/>
      <c r="AO4" s="206"/>
      <c r="AP4" s="206"/>
      <c r="AQ4" s="206"/>
      <c r="AR4" s="206"/>
      <c r="AS4" s="206" t="s">
        <v>6</v>
      </c>
      <c r="AT4" s="206"/>
      <c r="AU4" s="206"/>
      <c r="AV4" s="206"/>
      <c r="AW4" s="206"/>
      <c r="AX4" s="206"/>
      <c r="AY4" s="206"/>
      <c r="AZ4" s="206"/>
      <c r="BA4" s="206"/>
      <c r="BB4" s="206"/>
      <c r="BC4" s="206"/>
      <c r="BD4" s="206"/>
      <c r="BE4" s="206"/>
      <c r="BF4" s="206"/>
      <c r="BG4" s="204"/>
      <c r="BH4" s="204"/>
      <c r="BI4" s="204"/>
      <c r="CA4" s="5"/>
      <c r="CD4" s="5"/>
      <c r="CF4" s="5"/>
    </row>
    <row r="5" spans="1:84" ht="20.100000000000001" customHeight="1" x14ac:dyDescent="0.25">
      <c r="A5" s="204"/>
      <c r="B5" s="206" t="s">
        <v>7</v>
      </c>
      <c r="C5" s="206"/>
      <c r="D5" s="206"/>
      <c r="E5" s="206"/>
      <c r="F5" s="206"/>
      <c r="G5" s="206"/>
      <c r="H5" s="206"/>
      <c r="I5" s="206"/>
      <c r="J5" s="206"/>
      <c r="K5" s="206"/>
      <c r="L5" s="206"/>
      <c r="M5" s="206"/>
      <c r="N5" s="206"/>
      <c r="O5" s="206"/>
      <c r="P5" s="206">
        <v>4</v>
      </c>
      <c r="Q5" s="206"/>
      <c r="R5" s="206"/>
      <c r="S5" s="206"/>
      <c r="T5" s="206"/>
      <c r="U5" s="206"/>
      <c r="V5" s="206"/>
      <c r="W5" s="206"/>
      <c r="X5" s="206"/>
      <c r="Y5" s="206"/>
      <c r="Z5" s="206"/>
      <c r="AA5" s="206"/>
      <c r="AB5" s="206"/>
      <c r="AC5" s="206"/>
      <c r="AD5" s="207">
        <v>45139</v>
      </c>
      <c r="AE5" s="207"/>
      <c r="AF5" s="207"/>
      <c r="AG5" s="207"/>
      <c r="AH5" s="207"/>
      <c r="AI5" s="207"/>
      <c r="AJ5" s="207"/>
      <c r="AK5" s="207"/>
      <c r="AL5" s="207"/>
      <c r="AM5" s="207"/>
      <c r="AN5" s="207"/>
      <c r="AO5" s="207"/>
      <c r="AP5" s="207"/>
      <c r="AQ5" s="207"/>
      <c r="AR5" s="207"/>
      <c r="AS5" s="206" t="s">
        <v>159</v>
      </c>
      <c r="AT5" s="206"/>
      <c r="AU5" s="206"/>
      <c r="AV5" s="206"/>
      <c r="AW5" s="206"/>
      <c r="AX5" s="206"/>
      <c r="AY5" s="206"/>
      <c r="AZ5" s="206"/>
      <c r="BA5" s="206"/>
      <c r="BB5" s="206"/>
      <c r="BC5" s="206"/>
      <c r="BD5" s="206"/>
      <c r="BE5" s="206"/>
      <c r="BF5" s="206"/>
      <c r="BG5" s="204"/>
      <c r="BH5" s="204"/>
      <c r="BI5" s="204"/>
      <c r="CA5" s="5"/>
      <c r="CD5" s="5"/>
      <c r="CF5" s="5"/>
    </row>
    <row r="6" spans="1:84" ht="20.100000000000001" customHeight="1" x14ac:dyDescent="0.25">
      <c r="A6" s="204"/>
      <c r="B6" s="206" t="s">
        <v>9</v>
      </c>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4"/>
      <c r="BH6" s="204"/>
      <c r="BI6" s="204"/>
      <c r="CA6" s="5"/>
      <c r="CD6" s="5"/>
      <c r="CF6" s="5"/>
    </row>
    <row r="7" spans="1:84" ht="20.25" customHeight="1" x14ac:dyDescent="0.25">
      <c r="A7" s="45"/>
      <c r="B7" s="45"/>
      <c r="C7" s="45"/>
      <c r="D7" s="45"/>
      <c r="E7" s="45"/>
      <c r="F7" s="45"/>
      <c r="G7" s="45"/>
      <c r="H7" s="45"/>
      <c r="I7" s="45"/>
      <c r="J7" s="45"/>
      <c r="K7" s="45"/>
      <c r="L7" s="45"/>
      <c r="M7" s="7"/>
      <c r="N7" s="7"/>
      <c r="O7" s="7"/>
      <c r="P7" s="45"/>
      <c r="Q7" s="45"/>
      <c r="R7" s="45"/>
      <c r="S7" s="45"/>
      <c r="T7" s="45"/>
      <c r="AH7" s="5"/>
      <c r="CA7" s="5"/>
      <c r="CD7" s="5"/>
      <c r="CF7" s="5"/>
    </row>
    <row r="8" spans="1:84" ht="15" x14ac:dyDescent="0.25">
      <c r="A8" s="203" t="s">
        <v>160</v>
      </c>
      <c r="B8" s="203" t="s">
        <v>161</v>
      </c>
      <c r="C8" s="203" t="s">
        <v>162</v>
      </c>
      <c r="D8" s="203" t="s">
        <v>163</v>
      </c>
      <c r="E8" s="203" t="s">
        <v>164</v>
      </c>
      <c r="F8" s="203" t="s">
        <v>165</v>
      </c>
      <c r="G8" s="203" t="s">
        <v>166</v>
      </c>
      <c r="H8" s="203" t="s">
        <v>167</v>
      </c>
      <c r="I8" s="208" t="s">
        <v>168</v>
      </c>
      <c r="J8" s="208" t="s">
        <v>169</v>
      </c>
      <c r="K8" s="208" t="s">
        <v>170</v>
      </c>
      <c r="L8" s="203" t="s">
        <v>171</v>
      </c>
      <c r="M8" s="208" t="s">
        <v>172</v>
      </c>
      <c r="N8" s="208" t="s">
        <v>173</v>
      </c>
      <c r="O8" s="208" t="s">
        <v>174</v>
      </c>
      <c r="P8" s="203" t="s">
        <v>175</v>
      </c>
      <c r="Q8" s="203" t="s">
        <v>176</v>
      </c>
      <c r="R8" s="203" t="s">
        <v>177</v>
      </c>
      <c r="S8" s="203" t="s">
        <v>178</v>
      </c>
      <c r="T8" s="203" t="s">
        <v>179</v>
      </c>
      <c r="U8" s="203" t="s">
        <v>177</v>
      </c>
      <c r="V8" s="203" t="s">
        <v>178</v>
      </c>
      <c r="W8" s="203" t="s">
        <v>180</v>
      </c>
      <c r="X8" s="203" t="s">
        <v>177</v>
      </c>
      <c r="Y8" s="203" t="s">
        <v>178</v>
      </c>
      <c r="Z8" s="203" t="s">
        <v>181</v>
      </c>
      <c r="AA8" s="203" t="s">
        <v>177</v>
      </c>
      <c r="AB8" s="203" t="s">
        <v>178</v>
      </c>
      <c r="AC8" s="203" t="s">
        <v>182</v>
      </c>
      <c r="AD8" s="203" t="s">
        <v>177</v>
      </c>
      <c r="AE8" s="203" t="s">
        <v>178</v>
      </c>
      <c r="AF8" s="203" t="s">
        <v>183</v>
      </c>
      <c r="AG8" s="203" t="s">
        <v>177</v>
      </c>
      <c r="AH8" s="203" t="s">
        <v>178</v>
      </c>
      <c r="AI8" s="203" t="s">
        <v>184</v>
      </c>
      <c r="AJ8" s="203" t="s">
        <v>177</v>
      </c>
      <c r="AK8" s="203" t="s">
        <v>178</v>
      </c>
      <c r="AL8" s="203" t="s">
        <v>185</v>
      </c>
      <c r="AM8" s="203" t="s">
        <v>177</v>
      </c>
      <c r="AN8" s="203" t="s">
        <v>178</v>
      </c>
      <c r="AO8" s="203" t="s">
        <v>186</v>
      </c>
      <c r="AP8" s="203" t="s">
        <v>177</v>
      </c>
      <c r="AQ8" s="203" t="s">
        <v>178</v>
      </c>
      <c r="AR8" s="203" t="s">
        <v>187</v>
      </c>
      <c r="AS8" s="203" t="s">
        <v>177</v>
      </c>
      <c r="AT8" s="203" t="s">
        <v>178</v>
      </c>
      <c r="AU8" s="203" t="s">
        <v>188</v>
      </c>
      <c r="AV8" s="203" t="s">
        <v>177</v>
      </c>
      <c r="AW8" s="203" t="s">
        <v>178</v>
      </c>
      <c r="AX8" s="203" t="s">
        <v>189</v>
      </c>
      <c r="AY8" s="203" t="s">
        <v>177</v>
      </c>
      <c r="AZ8" s="203" t="s">
        <v>178</v>
      </c>
      <c r="BA8" s="203" t="s">
        <v>190</v>
      </c>
      <c r="BB8" s="209" t="s">
        <v>30</v>
      </c>
      <c r="BC8" s="210"/>
      <c r="BD8" s="209"/>
      <c r="BE8" s="209"/>
      <c r="BF8" s="210"/>
      <c r="BG8" s="209"/>
      <c r="BH8" s="210"/>
      <c r="BI8" s="209"/>
    </row>
    <row r="9" spans="1:84" ht="15" x14ac:dyDescent="0.25">
      <c r="A9" s="203"/>
      <c r="B9" s="203"/>
      <c r="C9" s="203"/>
      <c r="D9" s="203"/>
      <c r="E9" s="203"/>
      <c r="F9" s="203"/>
      <c r="G9" s="203"/>
      <c r="H9" s="203"/>
      <c r="I9" s="208"/>
      <c r="J9" s="208"/>
      <c r="K9" s="208"/>
      <c r="L9" s="203"/>
      <c r="M9" s="208"/>
      <c r="N9" s="208"/>
      <c r="O9" s="208"/>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3"/>
      <c r="AQ9" s="203"/>
      <c r="AR9" s="203"/>
      <c r="AS9" s="203"/>
      <c r="AT9" s="203"/>
      <c r="AU9" s="203"/>
      <c r="AV9" s="203"/>
      <c r="AW9" s="203"/>
      <c r="AX9" s="203"/>
      <c r="AY9" s="203"/>
      <c r="AZ9" s="203"/>
      <c r="BA9" s="203"/>
      <c r="BB9" s="209" t="s">
        <v>31</v>
      </c>
      <c r="BC9" s="210"/>
      <c r="BD9" s="209"/>
      <c r="BE9" s="209" t="s">
        <v>32</v>
      </c>
      <c r="BF9" s="210"/>
      <c r="BG9" s="209"/>
      <c r="BH9" s="210" t="s">
        <v>33</v>
      </c>
      <c r="BI9" s="209" t="s">
        <v>34</v>
      </c>
    </row>
    <row r="10" spans="1:84" ht="45" x14ac:dyDescent="0.25">
      <c r="A10" s="203"/>
      <c r="B10" s="203"/>
      <c r="C10" s="203"/>
      <c r="D10" s="203"/>
      <c r="E10" s="203"/>
      <c r="F10" s="203"/>
      <c r="G10" s="203"/>
      <c r="H10" s="203"/>
      <c r="I10" s="208"/>
      <c r="J10" s="208"/>
      <c r="K10" s="208"/>
      <c r="L10" s="203"/>
      <c r="M10" s="208"/>
      <c r="N10" s="208"/>
      <c r="O10" s="208"/>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9" t="s">
        <v>34</v>
      </c>
      <c r="BC10" s="10" t="s">
        <v>35</v>
      </c>
      <c r="BD10" s="9" t="s">
        <v>36</v>
      </c>
      <c r="BE10" s="9" t="s">
        <v>34</v>
      </c>
      <c r="BF10" s="10" t="s">
        <v>35</v>
      </c>
      <c r="BG10" s="9" t="s">
        <v>36</v>
      </c>
      <c r="BH10" s="211"/>
      <c r="BI10" s="212"/>
    </row>
    <row r="11" spans="1:84" ht="94.5" customHeight="1" x14ac:dyDescent="0.25">
      <c r="A11" s="46" t="s">
        <v>191</v>
      </c>
      <c r="B11" s="46" t="s">
        <v>192</v>
      </c>
      <c r="C11" s="46" t="s">
        <v>193</v>
      </c>
      <c r="D11" s="46" t="s">
        <v>194</v>
      </c>
      <c r="E11" s="46" t="s">
        <v>195</v>
      </c>
      <c r="F11" s="46" t="s">
        <v>196</v>
      </c>
      <c r="G11" s="46" t="s">
        <v>197</v>
      </c>
      <c r="H11" s="46" t="s">
        <v>198</v>
      </c>
      <c r="I11" s="46" t="s">
        <v>199</v>
      </c>
      <c r="J11" s="46" t="s">
        <v>200</v>
      </c>
      <c r="K11" s="46" t="s">
        <v>201</v>
      </c>
      <c r="L11" s="46" t="s">
        <v>202</v>
      </c>
      <c r="M11" s="46">
        <v>190000</v>
      </c>
      <c r="N11" s="46" t="s">
        <v>203</v>
      </c>
      <c r="O11" s="191">
        <v>46100</v>
      </c>
      <c r="P11" s="46" t="s">
        <v>204</v>
      </c>
      <c r="Q11" s="71">
        <v>1</v>
      </c>
      <c r="R11" s="46" t="s">
        <v>205</v>
      </c>
      <c r="S11" s="46" t="s">
        <v>206</v>
      </c>
      <c r="T11" s="71">
        <v>1</v>
      </c>
      <c r="U11" s="46" t="s">
        <v>207</v>
      </c>
      <c r="V11" s="46" t="s">
        <v>208</v>
      </c>
      <c r="W11" s="71">
        <v>1</v>
      </c>
      <c r="X11" s="46" t="s">
        <v>209</v>
      </c>
      <c r="Y11" s="46" t="s">
        <v>206</v>
      </c>
      <c r="Z11" s="71">
        <v>1</v>
      </c>
      <c r="AA11" s="46" t="s">
        <v>210</v>
      </c>
      <c r="AB11" s="46" t="s">
        <v>211</v>
      </c>
      <c r="AC11" s="71">
        <v>1</v>
      </c>
      <c r="AD11" s="46" t="s">
        <v>212</v>
      </c>
      <c r="AE11" s="46" t="s">
        <v>211</v>
      </c>
      <c r="AF11" s="71">
        <v>1</v>
      </c>
      <c r="AG11" s="46" t="s">
        <v>213</v>
      </c>
      <c r="AH11" s="192" t="s">
        <v>214</v>
      </c>
      <c r="AI11" s="8"/>
      <c r="AJ11" s="8"/>
      <c r="AK11" s="8"/>
      <c r="AL11" s="8"/>
      <c r="AM11" s="8"/>
      <c r="AN11" s="8"/>
      <c r="AO11" s="8"/>
      <c r="AP11" s="8"/>
      <c r="AQ11" s="8"/>
      <c r="AR11" s="8"/>
      <c r="AS11" s="8"/>
      <c r="AT11" s="8"/>
      <c r="AU11" s="8"/>
      <c r="AV11" s="8"/>
      <c r="AW11" s="8"/>
      <c r="AX11" s="8"/>
      <c r="AY11" s="8"/>
      <c r="AZ11" s="8"/>
      <c r="BA11" s="8"/>
      <c r="BB11" s="151">
        <v>1</v>
      </c>
      <c r="BC11" s="151">
        <f t="shared" ref="BC11:BC17" si="0">BB11</f>
        <v>1</v>
      </c>
      <c r="BD11" s="35" t="s">
        <v>760</v>
      </c>
      <c r="BE11" s="8"/>
      <c r="BF11" s="8"/>
      <c r="BG11" s="8"/>
      <c r="BH11" s="8"/>
      <c r="BI11" s="8"/>
    </row>
    <row r="12" spans="1:84" ht="94.5" customHeight="1" x14ac:dyDescent="0.25">
      <c r="A12" s="199" t="s">
        <v>215</v>
      </c>
      <c r="B12" s="46" t="s">
        <v>216</v>
      </c>
      <c r="C12" s="46" t="s">
        <v>193</v>
      </c>
      <c r="D12" s="46" t="s">
        <v>217</v>
      </c>
      <c r="E12" s="46" t="s">
        <v>195</v>
      </c>
      <c r="F12" s="46" t="s">
        <v>196</v>
      </c>
      <c r="G12" s="46" t="s">
        <v>197</v>
      </c>
      <c r="H12" s="46" t="s">
        <v>198</v>
      </c>
      <c r="I12" s="46" t="s">
        <v>199</v>
      </c>
      <c r="J12" s="46" t="s">
        <v>200</v>
      </c>
      <c r="K12" s="46" t="s">
        <v>201</v>
      </c>
      <c r="L12" s="46" t="s">
        <v>218</v>
      </c>
      <c r="M12" s="46">
        <v>300000</v>
      </c>
      <c r="N12" s="46" t="s">
        <v>203</v>
      </c>
      <c r="O12" s="191">
        <v>46100</v>
      </c>
      <c r="P12" s="46" t="s">
        <v>219</v>
      </c>
      <c r="Q12" s="71">
        <v>1</v>
      </c>
      <c r="R12" s="46" t="s">
        <v>220</v>
      </c>
      <c r="S12" s="46" t="s">
        <v>206</v>
      </c>
      <c r="T12" s="71">
        <v>1</v>
      </c>
      <c r="U12" s="46" t="s">
        <v>221</v>
      </c>
      <c r="V12" s="46" t="s">
        <v>208</v>
      </c>
      <c r="W12" s="71">
        <v>1</v>
      </c>
      <c r="X12" s="46" t="s">
        <v>222</v>
      </c>
      <c r="Y12" s="46" t="s">
        <v>206</v>
      </c>
      <c r="Z12" s="71">
        <v>1</v>
      </c>
      <c r="AA12" s="46" t="s">
        <v>223</v>
      </c>
      <c r="AB12" s="46" t="s">
        <v>224</v>
      </c>
      <c r="AC12" s="71">
        <v>1</v>
      </c>
      <c r="AD12" s="46" t="s">
        <v>225</v>
      </c>
      <c r="AE12" s="46" t="s">
        <v>211</v>
      </c>
      <c r="AF12" s="71">
        <v>1</v>
      </c>
      <c r="AG12" s="46" t="s">
        <v>226</v>
      </c>
      <c r="AH12" s="192" t="s">
        <v>214</v>
      </c>
      <c r="AI12" s="8"/>
      <c r="AJ12" s="8"/>
      <c r="AK12" s="8"/>
      <c r="AL12" s="8"/>
      <c r="AM12" s="8"/>
      <c r="AN12" s="8"/>
      <c r="AO12" s="8"/>
      <c r="AP12" s="8"/>
      <c r="AQ12" s="8"/>
      <c r="AR12" s="8"/>
      <c r="AS12" s="8"/>
      <c r="AT12" s="8"/>
      <c r="AU12" s="8"/>
      <c r="AV12" s="8"/>
      <c r="AW12" s="8"/>
      <c r="AX12" s="8"/>
      <c r="AY12" s="8"/>
      <c r="AZ12" s="8"/>
      <c r="BA12" s="8"/>
      <c r="BB12" s="151">
        <v>0.5</v>
      </c>
      <c r="BC12" s="151">
        <f t="shared" si="0"/>
        <v>0.5</v>
      </c>
      <c r="BD12" s="35" t="s">
        <v>751</v>
      </c>
      <c r="BE12" s="8"/>
      <c r="BF12" s="8"/>
      <c r="BG12" s="8"/>
      <c r="BH12" s="8"/>
      <c r="BI12" s="8"/>
    </row>
    <row r="13" spans="1:84" ht="94.5" customHeight="1" x14ac:dyDescent="0.25">
      <c r="A13" s="46" t="s">
        <v>227</v>
      </c>
      <c r="B13" s="46" t="s">
        <v>228</v>
      </c>
      <c r="C13" s="46" t="s">
        <v>193</v>
      </c>
      <c r="D13" s="46" t="s">
        <v>229</v>
      </c>
      <c r="E13" s="46" t="s">
        <v>46</v>
      </c>
      <c r="F13" s="46" t="s">
        <v>230</v>
      </c>
      <c r="G13" s="46" t="s">
        <v>231</v>
      </c>
      <c r="H13" s="46" t="s">
        <v>232</v>
      </c>
      <c r="I13" s="46" t="s">
        <v>199</v>
      </c>
      <c r="J13" s="46" t="s">
        <v>200</v>
      </c>
      <c r="K13" s="46" t="s">
        <v>201</v>
      </c>
      <c r="L13" s="46" t="s">
        <v>233</v>
      </c>
      <c r="M13" s="46">
        <v>4700</v>
      </c>
      <c r="N13" s="46" t="s">
        <v>203</v>
      </c>
      <c r="O13" s="191">
        <v>46112</v>
      </c>
      <c r="P13" s="46" t="s">
        <v>234</v>
      </c>
      <c r="Q13" s="71">
        <v>1</v>
      </c>
      <c r="R13" s="46" t="s">
        <v>235</v>
      </c>
      <c r="S13" s="46" t="s">
        <v>206</v>
      </c>
      <c r="T13" s="71">
        <v>1</v>
      </c>
      <c r="U13" s="46" t="s">
        <v>236</v>
      </c>
      <c r="V13" s="46" t="s">
        <v>206</v>
      </c>
      <c r="W13" s="71">
        <v>1</v>
      </c>
      <c r="X13" s="46" t="s">
        <v>237</v>
      </c>
      <c r="Y13" s="46" t="s">
        <v>206</v>
      </c>
      <c r="Z13" s="71">
        <v>1</v>
      </c>
      <c r="AA13" s="46" t="s">
        <v>238</v>
      </c>
      <c r="AB13" s="46" t="s">
        <v>239</v>
      </c>
      <c r="AC13" s="71">
        <v>1</v>
      </c>
      <c r="AD13" s="46" t="s">
        <v>240</v>
      </c>
      <c r="AE13" s="46" t="s">
        <v>211</v>
      </c>
      <c r="AF13" s="71">
        <v>1</v>
      </c>
      <c r="AG13" s="46" t="s">
        <v>241</v>
      </c>
      <c r="AH13" s="192" t="s">
        <v>214</v>
      </c>
      <c r="AI13" s="8"/>
      <c r="AJ13" s="8"/>
      <c r="AK13" s="8"/>
      <c r="AL13" s="8"/>
      <c r="AM13" s="8"/>
      <c r="AN13" s="8"/>
      <c r="AO13" s="8"/>
      <c r="AP13" s="8"/>
      <c r="AQ13" s="8"/>
      <c r="AR13" s="8"/>
      <c r="AS13" s="8"/>
      <c r="AT13" s="8"/>
      <c r="AU13" s="8"/>
      <c r="AV13" s="8"/>
      <c r="AW13" s="8"/>
      <c r="AX13" s="8"/>
      <c r="AY13" s="8"/>
      <c r="AZ13" s="8"/>
      <c r="BA13" s="8"/>
      <c r="BB13" s="151">
        <v>1</v>
      </c>
      <c r="BC13" s="151">
        <f t="shared" si="0"/>
        <v>1</v>
      </c>
      <c r="BD13" s="35" t="s">
        <v>760</v>
      </c>
      <c r="BE13" s="8"/>
      <c r="BF13" s="8"/>
      <c r="BG13" s="8"/>
      <c r="BH13" s="8"/>
      <c r="BI13" s="8"/>
    </row>
    <row r="14" spans="1:84" ht="94.5" customHeight="1" x14ac:dyDescent="0.25">
      <c r="A14" s="46" t="s">
        <v>242</v>
      </c>
      <c r="B14" s="46" t="s">
        <v>243</v>
      </c>
      <c r="C14" s="46" t="s">
        <v>193</v>
      </c>
      <c r="D14" s="46" t="s">
        <v>244</v>
      </c>
      <c r="E14" s="46" t="s">
        <v>46</v>
      </c>
      <c r="F14" s="46" t="s">
        <v>230</v>
      </c>
      <c r="G14" s="46" t="s">
        <v>231</v>
      </c>
      <c r="H14" s="46" t="s">
        <v>232</v>
      </c>
      <c r="I14" s="46" t="s">
        <v>245</v>
      </c>
      <c r="J14" s="46" t="s">
        <v>200</v>
      </c>
      <c r="K14" s="46" t="s">
        <v>246</v>
      </c>
      <c r="L14" s="46" t="s">
        <v>247</v>
      </c>
      <c r="M14" s="46">
        <v>686</v>
      </c>
      <c r="N14" s="46" t="s">
        <v>203</v>
      </c>
      <c r="O14" s="191">
        <v>46112</v>
      </c>
      <c r="P14" s="46" t="s">
        <v>248</v>
      </c>
      <c r="Q14" s="46"/>
      <c r="R14" s="46"/>
      <c r="S14" s="46"/>
      <c r="T14" s="46"/>
      <c r="U14" s="46"/>
      <c r="V14" s="46"/>
      <c r="W14" s="72">
        <v>0.99629999999999996</v>
      </c>
      <c r="X14" s="46" t="s">
        <v>249</v>
      </c>
      <c r="Y14" s="46" t="s">
        <v>250</v>
      </c>
      <c r="Z14" s="46"/>
      <c r="AA14" s="46"/>
      <c r="AB14" s="46"/>
      <c r="AC14" s="46"/>
      <c r="AD14" s="46"/>
      <c r="AE14" s="46"/>
      <c r="AF14" s="71">
        <v>1</v>
      </c>
      <c r="AG14" s="46" t="s">
        <v>251</v>
      </c>
      <c r="AH14" s="192" t="s">
        <v>214</v>
      </c>
      <c r="AI14" s="8"/>
      <c r="AJ14" s="8"/>
      <c r="AK14" s="8"/>
      <c r="AL14" s="8"/>
      <c r="AM14" s="8"/>
      <c r="AN14" s="8"/>
      <c r="AO14" s="8"/>
      <c r="AP14" s="8"/>
      <c r="AQ14" s="8"/>
      <c r="AR14" s="8"/>
      <c r="AS14" s="8"/>
      <c r="AT14" s="8"/>
      <c r="AU14" s="8"/>
      <c r="AV14" s="8"/>
      <c r="AW14" s="8"/>
      <c r="AX14" s="8"/>
      <c r="AY14" s="8"/>
      <c r="AZ14" s="8"/>
      <c r="BA14" s="8"/>
      <c r="BB14" s="189">
        <v>0.99819999999999998</v>
      </c>
      <c r="BC14" s="189">
        <f t="shared" si="0"/>
        <v>0.99819999999999998</v>
      </c>
      <c r="BD14" s="35" t="s">
        <v>760</v>
      </c>
      <c r="BE14" s="8"/>
      <c r="BF14" s="8"/>
      <c r="BG14" s="8"/>
      <c r="BH14" s="8"/>
      <c r="BI14" s="8"/>
    </row>
    <row r="15" spans="1:84" ht="94.5" customHeight="1" x14ac:dyDescent="0.25">
      <c r="A15" s="46" t="s">
        <v>252</v>
      </c>
      <c r="B15" s="46" t="s">
        <v>253</v>
      </c>
      <c r="C15" s="46" t="s">
        <v>193</v>
      </c>
      <c r="D15" s="46" t="s">
        <v>254</v>
      </c>
      <c r="E15" s="46" t="s">
        <v>46</v>
      </c>
      <c r="F15" s="46" t="s">
        <v>230</v>
      </c>
      <c r="G15" s="46" t="s">
        <v>231</v>
      </c>
      <c r="H15" s="46" t="s">
        <v>232</v>
      </c>
      <c r="I15" s="46" t="s">
        <v>245</v>
      </c>
      <c r="J15" s="46" t="s">
        <v>200</v>
      </c>
      <c r="K15" s="46" t="s">
        <v>246</v>
      </c>
      <c r="L15" s="46" t="s">
        <v>255</v>
      </c>
      <c r="M15" s="46">
        <v>3972</v>
      </c>
      <c r="N15" s="46" t="s">
        <v>203</v>
      </c>
      <c r="O15" s="191">
        <v>46112</v>
      </c>
      <c r="P15" s="46" t="s">
        <v>256</v>
      </c>
      <c r="Q15" s="46"/>
      <c r="R15" s="46"/>
      <c r="S15" s="46"/>
      <c r="T15" s="46"/>
      <c r="U15" s="46"/>
      <c r="V15" s="46"/>
      <c r="W15" s="72">
        <v>0.99870000000000003</v>
      </c>
      <c r="X15" s="46" t="s">
        <v>257</v>
      </c>
      <c r="Y15" s="46" t="s">
        <v>206</v>
      </c>
      <c r="Z15" s="46"/>
      <c r="AA15" s="46"/>
      <c r="AB15" s="46"/>
      <c r="AC15" s="46"/>
      <c r="AD15" s="46"/>
      <c r="AE15" s="46"/>
      <c r="AF15" s="72">
        <v>0.99760000000000004</v>
      </c>
      <c r="AG15" s="46" t="s">
        <v>258</v>
      </c>
      <c r="AH15" s="192" t="s">
        <v>214</v>
      </c>
      <c r="AI15" s="8"/>
      <c r="AJ15" s="8"/>
      <c r="AK15" s="8"/>
      <c r="AL15" s="8"/>
      <c r="AM15" s="8"/>
      <c r="AN15" s="8"/>
      <c r="AO15" s="8"/>
      <c r="AP15" s="8"/>
      <c r="AQ15" s="8"/>
      <c r="AR15" s="8"/>
      <c r="AS15" s="8"/>
      <c r="AT15" s="8"/>
      <c r="AU15" s="8"/>
      <c r="AV15" s="8"/>
      <c r="AW15" s="8"/>
      <c r="AX15" s="8"/>
      <c r="AY15" s="8"/>
      <c r="AZ15" s="8"/>
      <c r="BA15" s="8"/>
      <c r="BB15" s="189">
        <v>0.99819999999999998</v>
      </c>
      <c r="BC15" s="189">
        <f t="shared" si="0"/>
        <v>0.99819999999999998</v>
      </c>
      <c r="BD15" s="35" t="s">
        <v>760</v>
      </c>
      <c r="BE15" s="8"/>
      <c r="BF15" s="8"/>
      <c r="BG15" s="8"/>
      <c r="BH15" s="8"/>
      <c r="BI15" s="8"/>
    </row>
    <row r="16" spans="1:84" ht="94.5" customHeight="1" x14ac:dyDescent="0.25">
      <c r="A16" s="46" t="s">
        <v>259</v>
      </c>
      <c r="B16" s="46" t="s">
        <v>260</v>
      </c>
      <c r="C16" s="46" t="s">
        <v>193</v>
      </c>
      <c r="D16" s="46" t="s">
        <v>261</v>
      </c>
      <c r="E16" s="46" t="s">
        <v>46</v>
      </c>
      <c r="F16" s="46" t="s">
        <v>230</v>
      </c>
      <c r="G16" s="46" t="s">
        <v>231</v>
      </c>
      <c r="H16" s="46" t="s">
        <v>232</v>
      </c>
      <c r="I16" s="46" t="s">
        <v>245</v>
      </c>
      <c r="J16" s="46" t="s">
        <v>200</v>
      </c>
      <c r="K16" s="46" t="s">
        <v>246</v>
      </c>
      <c r="L16" s="46" t="s">
        <v>262</v>
      </c>
      <c r="M16" s="46">
        <v>3123</v>
      </c>
      <c r="N16" s="46" t="s">
        <v>203</v>
      </c>
      <c r="O16" s="191">
        <v>46112</v>
      </c>
      <c r="P16" s="46" t="s">
        <v>263</v>
      </c>
      <c r="Q16" s="46"/>
      <c r="R16" s="46"/>
      <c r="S16" s="46"/>
      <c r="T16" s="46"/>
      <c r="U16" s="46"/>
      <c r="V16" s="46"/>
      <c r="W16" s="72">
        <v>0.99909999999999999</v>
      </c>
      <c r="X16" s="46" t="s">
        <v>264</v>
      </c>
      <c r="Y16" s="46" t="s">
        <v>206</v>
      </c>
      <c r="Z16" s="46"/>
      <c r="AA16" s="46"/>
      <c r="AB16" s="46"/>
      <c r="AC16" s="46"/>
      <c r="AD16" s="46"/>
      <c r="AE16" s="46"/>
      <c r="AF16" s="72">
        <v>0.99939999999999996</v>
      </c>
      <c r="AG16" s="46" t="s">
        <v>265</v>
      </c>
      <c r="AH16" s="192" t="s">
        <v>214</v>
      </c>
      <c r="AI16" s="8"/>
      <c r="AJ16" s="8"/>
      <c r="AK16" s="8"/>
      <c r="AL16" s="8"/>
      <c r="AM16" s="8"/>
      <c r="AN16" s="8"/>
      <c r="AO16" s="8"/>
      <c r="AP16" s="8"/>
      <c r="AQ16" s="8"/>
      <c r="AR16" s="8"/>
      <c r="AS16" s="8"/>
      <c r="AT16" s="8"/>
      <c r="AU16" s="8"/>
      <c r="AV16" s="8"/>
      <c r="AW16" s="8"/>
      <c r="AX16" s="8"/>
      <c r="AY16" s="8"/>
      <c r="AZ16" s="8"/>
      <c r="BA16" s="8"/>
      <c r="BB16" s="189">
        <v>0.99929999999999997</v>
      </c>
      <c r="BC16" s="189">
        <f t="shared" si="0"/>
        <v>0.99929999999999997</v>
      </c>
      <c r="BD16" s="35" t="s">
        <v>760</v>
      </c>
      <c r="BE16" s="8"/>
      <c r="BF16" s="8"/>
      <c r="BG16" s="8"/>
      <c r="BH16" s="8"/>
      <c r="BI16" s="8"/>
    </row>
    <row r="17" spans="1:61" ht="94.5" customHeight="1" x14ac:dyDescent="0.25">
      <c r="A17" s="46" t="s">
        <v>266</v>
      </c>
      <c r="B17" s="46" t="s">
        <v>267</v>
      </c>
      <c r="C17" s="46" t="s">
        <v>193</v>
      </c>
      <c r="D17" s="46" t="s">
        <v>268</v>
      </c>
      <c r="E17" s="46" t="s">
        <v>269</v>
      </c>
      <c r="F17" s="46" t="s">
        <v>270</v>
      </c>
      <c r="G17" s="46" t="s">
        <v>271</v>
      </c>
      <c r="H17" s="46" t="s">
        <v>272</v>
      </c>
      <c r="I17" s="46" t="s">
        <v>245</v>
      </c>
      <c r="J17" s="46" t="s">
        <v>200</v>
      </c>
      <c r="K17" s="46" t="s">
        <v>273</v>
      </c>
      <c r="L17" s="46" t="s">
        <v>274</v>
      </c>
      <c r="M17" s="46" t="s">
        <v>275</v>
      </c>
      <c r="N17" s="46" t="s">
        <v>276</v>
      </c>
      <c r="O17" s="191">
        <v>45622</v>
      </c>
      <c r="P17" s="46" t="s">
        <v>277</v>
      </c>
      <c r="Q17" s="46"/>
      <c r="R17" s="46"/>
      <c r="S17" s="46"/>
      <c r="T17" s="46"/>
      <c r="U17" s="46"/>
      <c r="V17" s="46"/>
      <c r="W17" s="46"/>
      <c r="X17" s="46"/>
      <c r="Y17" s="46"/>
      <c r="Z17" s="46"/>
      <c r="AA17" s="46"/>
      <c r="AB17" s="46"/>
      <c r="AC17" s="46"/>
      <c r="AD17" s="46"/>
      <c r="AE17" s="46"/>
      <c r="AF17" s="73">
        <v>1.7600000000000001E-2</v>
      </c>
      <c r="AG17" s="46" t="s">
        <v>278</v>
      </c>
      <c r="AH17" s="192" t="s">
        <v>279</v>
      </c>
      <c r="AI17" s="8"/>
      <c r="AJ17" s="8"/>
      <c r="AK17" s="8"/>
      <c r="AL17" s="8"/>
      <c r="AM17" s="8"/>
      <c r="AN17" s="8"/>
      <c r="AO17" s="8"/>
      <c r="AP17" s="8"/>
      <c r="AQ17" s="8"/>
      <c r="AR17" s="8"/>
      <c r="AS17" s="8"/>
      <c r="AT17" s="8"/>
      <c r="AU17" s="8"/>
      <c r="AV17" s="8"/>
      <c r="AW17" s="8"/>
      <c r="AX17" s="8"/>
      <c r="AY17" s="8"/>
      <c r="AZ17" s="8"/>
      <c r="BA17" s="8"/>
      <c r="BB17" s="189">
        <v>1.7600000000000001E-2</v>
      </c>
      <c r="BC17" s="189">
        <f t="shared" si="0"/>
        <v>1.7600000000000001E-2</v>
      </c>
      <c r="BD17" s="35" t="s">
        <v>760</v>
      </c>
      <c r="BE17" s="8"/>
      <c r="BF17" s="8"/>
      <c r="BG17" s="8"/>
      <c r="BH17" s="8"/>
      <c r="BI17" s="8"/>
    </row>
    <row r="18" spans="1:61" ht="94.5" customHeight="1" x14ac:dyDescent="0.25">
      <c r="A18" s="202" t="s">
        <v>280</v>
      </c>
      <c r="B18" s="46" t="s">
        <v>281</v>
      </c>
      <c r="C18" s="46" t="s">
        <v>193</v>
      </c>
      <c r="D18" s="46" t="s">
        <v>282</v>
      </c>
      <c r="E18" s="46" t="s">
        <v>269</v>
      </c>
      <c r="F18" s="46" t="s">
        <v>270</v>
      </c>
      <c r="G18" s="46" t="s">
        <v>271</v>
      </c>
      <c r="H18" s="46" t="s">
        <v>272</v>
      </c>
      <c r="I18" s="46" t="s">
        <v>245</v>
      </c>
      <c r="J18" s="46" t="s">
        <v>200</v>
      </c>
      <c r="K18" s="46" t="s">
        <v>283</v>
      </c>
      <c r="L18" s="46" t="s">
        <v>284</v>
      </c>
      <c r="M18" s="46">
        <v>80</v>
      </c>
      <c r="N18" s="46" t="s">
        <v>203</v>
      </c>
      <c r="O18" s="191">
        <v>46192</v>
      </c>
      <c r="P18" s="46" t="s">
        <v>285</v>
      </c>
      <c r="Q18" s="46"/>
      <c r="R18" s="46"/>
      <c r="S18" s="46"/>
      <c r="T18" s="46"/>
      <c r="U18" s="46"/>
      <c r="V18" s="46"/>
      <c r="W18" s="46"/>
      <c r="X18" s="46"/>
      <c r="Y18" s="46"/>
      <c r="Z18" s="46"/>
      <c r="AA18" s="46"/>
      <c r="AB18" s="46"/>
      <c r="AC18" s="46"/>
      <c r="AD18" s="46"/>
      <c r="AE18" s="46"/>
      <c r="AF18" s="46"/>
      <c r="AG18" s="46"/>
      <c r="AH18" s="192"/>
      <c r="AI18" s="8"/>
      <c r="AJ18" s="8"/>
      <c r="AK18" s="8"/>
      <c r="AL18" s="8"/>
      <c r="AM18" s="8"/>
      <c r="AN18" s="8"/>
      <c r="AO18" s="8"/>
      <c r="AP18" s="8"/>
      <c r="AQ18" s="8"/>
      <c r="AR18" s="8"/>
      <c r="AS18" s="8"/>
      <c r="AT18" s="8"/>
      <c r="AU18" s="8"/>
      <c r="AV18" s="8"/>
      <c r="AW18" s="8"/>
      <c r="AX18" s="8"/>
      <c r="AY18" s="8"/>
      <c r="AZ18" s="8"/>
      <c r="BA18" s="8"/>
      <c r="BB18" s="35" t="s">
        <v>761</v>
      </c>
      <c r="BC18" s="35" t="s">
        <v>761</v>
      </c>
      <c r="BD18" s="35" t="s">
        <v>761</v>
      </c>
      <c r="BE18" s="8"/>
      <c r="BF18" s="8"/>
      <c r="BG18" s="8"/>
      <c r="BH18" s="8"/>
      <c r="BI18" s="8"/>
    </row>
    <row r="19" spans="1:61" ht="94.5" customHeight="1" x14ac:dyDescent="0.25">
      <c r="A19" s="202" t="s">
        <v>286</v>
      </c>
      <c r="B19" s="46" t="s">
        <v>287</v>
      </c>
      <c r="C19" s="46" t="s">
        <v>193</v>
      </c>
      <c r="D19" s="46" t="s">
        <v>288</v>
      </c>
      <c r="E19" s="46" t="s">
        <v>269</v>
      </c>
      <c r="F19" s="46" t="s">
        <v>270</v>
      </c>
      <c r="G19" s="46" t="s">
        <v>271</v>
      </c>
      <c r="H19" s="46" t="s">
        <v>272</v>
      </c>
      <c r="I19" s="46" t="s">
        <v>245</v>
      </c>
      <c r="J19" s="46" t="s">
        <v>200</v>
      </c>
      <c r="K19" s="46" t="s">
        <v>283</v>
      </c>
      <c r="L19" s="46" t="s">
        <v>289</v>
      </c>
      <c r="M19" s="46">
        <v>1</v>
      </c>
      <c r="N19" s="46" t="s">
        <v>203</v>
      </c>
      <c r="O19" s="191">
        <v>46192</v>
      </c>
      <c r="P19" s="46" t="s">
        <v>290</v>
      </c>
      <c r="Q19" s="46"/>
      <c r="R19" s="46"/>
      <c r="S19" s="46"/>
      <c r="T19" s="46"/>
      <c r="U19" s="46"/>
      <c r="V19" s="46"/>
      <c r="W19" s="46"/>
      <c r="X19" s="46"/>
      <c r="Y19" s="46"/>
      <c r="Z19" s="46"/>
      <c r="AA19" s="46"/>
      <c r="AB19" s="46"/>
      <c r="AC19" s="46"/>
      <c r="AD19" s="46"/>
      <c r="AE19" s="46"/>
      <c r="AF19" s="46"/>
      <c r="AG19" s="46"/>
      <c r="AH19" s="192"/>
      <c r="AI19" s="8"/>
      <c r="AJ19" s="8"/>
      <c r="AK19" s="8"/>
      <c r="AL19" s="8"/>
      <c r="AM19" s="8"/>
      <c r="AN19" s="8"/>
      <c r="AO19" s="8"/>
      <c r="AP19" s="8"/>
      <c r="AQ19" s="8"/>
      <c r="AR19" s="8"/>
      <c r="AS19" s="8"/>
      <c r="AT19" s="8"/>
      <c r="AU19" s="8"/>
      <c r="AV19" s="8"/>
      <c r="AW19" s="8"/>
      <c r="AX19" s="8"/>
      <c r="AY19" s="8"/>
      <c r="AZ19" s="8"/>
      <c r="BA19" s="8"/>
      <c r="BB19" s="35" t="s">
        <v>761</v>
      </c>
      <c r="BC19" s="35" t="s">
        <v>761</v>
      </c>
      <c r="BD19" s="35" t="s">
        <v>761</v>
      </c>
      <c r="BE19" s="8"/>
      <c r="BF19" s="8"/>
      <c r="BG19" s="8"/>
      <c r="BH19" s="8"/>
      <c r="BI19" s="8"/>
    </row>
    <row r="20" spans="1:61" ht="94.5" customHeight="1" x14ac:dyDescent="0.25">
      <c r="A20" s="46" t="s">
        <v>291</v>
      </c>
      <c r="B20" s="46" t="s">
        <v>292</v>
      </c>
      <c r="C20" s="46" t="s">
        <v>193</v>
      </c>
      <c r="D20" s="46" t="s">
        <v>293</v>
      </c>
      <c r="E20" s="46" t="s">
        <v>294</v>
      </c>
      <c r="F20" s="46" t="s">
        <v>295</v>
      </c>
      <c r="G20" s="46" t="s">
        <v>296</v>
      </c>
      <c r="H20" s="46" t="s">
        <v>297</v>
      </c>
      <c r="I20" s="46" t="s">
        <v>199</v>
      </c>
      <c r="J20" s="46" t="s">
        <v>200</v>
      </c>
      <c r="K20" s="46" t="s">
        <v>246</v>
      </c>
      <c r="L20" s="46" t="s">
        <v>298</v>
      </c>
      <c r="M20" s="46">
        <v>100</v>
      </c>
      <c r="N20" s="46" t="s">
        <v>203</v>
      </c>
      <c r="O20" s="191">
        <v>46183</v>
      </c>
      <c r="P20" s="46" t="s">
        <v>299</v>
      </c>
      <c r="Q20" s="46"/>
      <c r="R20" s="46"/>
      <c r="S20" s="46"/>
      <c r="T20" s="46"/>
      <c r="U20" s="46"/>
      <c r="V20" s="46"/>
      <c r="W20" s="71">
        <v>1</v>
      </c>
      <c r="X20" s="46" t="s">
        <v>300</v>
      </c>
      <c r="Y20" s="46" t="s">
        <v>206</v>
      </c>
      <c r="Z20" s="46"/>
      <c r="AA20" s="46"/>
      <c r="AB20" s="46"/>
      <c r="AC20" s="46"/>
      <c r="AD20" s="46"/>
      <c r="AE20" s="46"/>
      <c r="AF20" s="74">
        <v>0.92859999999999998</v>
      </c>
      <c r="AG20" s="46" t="s">
        <v>301</v>
      </c>
      <c r="AH20" s="192" t="s">
        <v>302</v>
      </c>
      <c r="AI20" s="8"/>
      <c r="AJ20" s="8"/>
      <c r="AK20" s="8"/>
      <c r="AL20" s="8"/>
      <c r="AM20" s="8"/>
      <c r="AN20" s="8"/>
      <c r="AO20" s="8"/>
      <c r="AP20" s="8"/>
      <c r="AQ20" s="8"/>
      <c r="AR20" s="8"/>
      <c r="AS20" s="8"/>
      <c r="AT20" s="8"/>
      <c r="AU20" s="8"/>
      <c r="AV20" s="8"/>
      <c r="AW20" s="8"/>
      <c r="AX20" s="8"/>
      <c r="AY20" s="8"/>
      <c r="AZ20" s="8"/>
      <c r="BA20" s="8"/>
      <c r="BB20" s="189">
        <v>0.96430000000000005</v>
      </c>
      <c r="BC20" s="189">
        <f>BB20</f>
        <v>0.96430000000000005</v>
      </c>
      <c r="BD20" s="35" t="s">
        <v>760</v>
      </c>
      <c r="BE20" s="8"/>
      <c r="BF20" s="8"/>
      <c r="BG20" s="8"/>
      <c r="BH20" s="8"/>
      <c r="BI20" s="8"/>
    </row>
    <row r="21" spans="1:61" ht="94.5" customHeight="1" x14ac:dyDescent="0.25">
      <c r="A21" s="46" t="s">
        <v>303</v>
      </c>
      <c r="B21" s="46" t="s">
        <v>304</v>
      </c>
      <c r="C21" s="46" t="s">
        <v>193</v>
      </c>
      <c r="D21" s="46" t="s">
        <v>305</v>
      </c>
      <c r="E21" s="46" t="s">
        <v>294</v>
      </c>
      <c r="F21" s="46" t="s">
        <v>295</v>
      </c>
      <c r="G21" s="46" t="s">
        <v>296</v>
      </c>
      <c r="H21" s="46" t="s">
        <v>297</v>
      </c>
      <c r="I21" s="46" t="s">
        <v>306</v>
      </c>
      <c r="J21" s="46" t="s">
        <v>200</v>
      </c>
      <c r="K21" s="46" t="s">
        <v>246</v>
      </c>
      <c r="L21" s="46" t="s">
        <v>307</v>
      </c>
      <c r="M21" s="46" t="s">
        <v>308</v>
      </c>
      <c r="N21" s="46" t="s">
        <v>203</v>
      </c>
      <c r="O21" s="191">
        <v>46183</v>
      </c>
      <c r="P21" s="46" t="s">
        <v>309</v>
      </c>
      <c r="Q21" s="46"/>
      <c r="R21" s="46"/>
      <c r="S21" s="46"/>
      <c r="T21" s="46"/>
      <c r="U21" s="46"/>
      <c r="V21" s="46"/>
      <c r="W21" s="46"/>
      <c r="X21" s="46"/>
      <c r="Y21" s="46"/>
      <c r="Z21" s="46"/>
      <c r="AA21" s="46"/>
      <c r="AB21" s="46"/>
      <c r="AC21" s="46"/>
      <c r="AD21" s="46"/>
      <c r="AE21" s="46"/>
      <c r="AF21" s="72">
        <v>0.81030000000000002</v>
      </c>
      <c r="AG21" s="46" t="s">
        <v>310</v>
      </c>
      <c r="AH21" s="192" t="s">
        <v>211</v>
      </c>
      <c r="AI21" s="8"/>
      <c r="AJ21" s="8"/>
      <c r="AK21" s="8"/>
      <c r="AL21" s="8"/>
      <c r="AM21" s="8"/>
      <c r="AN21" s="8"/>
      <c r="AO21" s="8"/>
      <c r="AP21" s="8"/>
      <c r="AQ21" s="8"/>
      <c r="AR21" s="8"/>
      <c r="AS21" s="8"/>
      <c r="AT21" s="8"/>
      <c r="AU21" s="8"/>
      <c r="AV21" s="8"/>
      <c r="AW21" s="8"/>
      <c r="AX21" s="8"/>
      <c r="AY21" s="8"/>
      <c r="AZ21" s="8"/>
      <c r="BA21" s="8"/>
      <c r="BB21" s="189">
        <v>0.81030000000000002</v>
      </c>
      <c r="BC21" s="189">
        <f>BB21</f>
        <v>0.81030000000000002</v>
      </c>
      <c r="BD21" s="35" t="s">
        <v>760</v>
      </c>
      <c r="BE21" s="8"/>
      <c r="BF21" s="8"/>
      <c r="BG21" s="8"/>
      <c r="BH21" s="8"/>
      <c r="BI21" s="8"/>
    </row>
    <row r="22" spans="1:61" ht="94.5" customHeight="1" x14ac:dyDescent="0.25">
      <c r="A22" s="46" t="s">
        <v>311</v>
      </c>
      <c r="B22" s="46" t="s">
        <v>312</v>
      </c>
      <c r="C22" s="46" t="s">
        <v>193</v>
      </c>
      <c r="D22" s="46" t="s">
        <v>313</v>
      </c>
      <c r="E22" s="46" t="s">
        <v>314</v>
      </c>
      <c r="F22" s="46" t="s">
        <v>315</v>
      </c>
      <c r="G22" s="46" t="s">
        <v>316</v>
      </c>
      <c r="H22" s="46" t="s">
        <v>317</v>
      </c>
      <c r="I22" s="46" t="s">
        <v>245</v>
      </c>
      <c r="J22" s="46" t="s">
        <v>200</v>
      </c>
      <c r="K22" s="46" t="s">
        <v>273</v>
      </c>
      <c r="L22" s="46" t="s">
        <v>318</v>
      </c>
      <c r="M22" s="46">
        <v>80.67</v>
      </c>
      <c r="N22" s="46" t="s">
        <v>203</v>
      </c>
      <c r="O22" s="191">
        <v>45846</v>
      </c>
      <c r="P22" s="46" t="s">
        <v>319</v>
      </c>
      <c r="Q22" s="46"/>
      <c r="R22" s="46"/>
      <c r="S22" s="46"/>
      <c r="T22" s="46"/>
      <c r="U22" s="46"/>
      <c r="V22" s="46"/>
      <c r="W22" s="46"/>
      <c r="X22" s="46"/>
      <c r="Y22" s="46"/>
      <c r="Z22" s="46"/>
      <c r="AA22" s="46"/>
      <c r="AB22" s="46"/>
      <c r="AC22" s="46"/>
      <c r="AD22" s="46"/>
      <c r="AE22" s="46"/>
      <c r="AF22" s="72">
        <v>0.94440000000000002</v>
      </c>
      <c r="AG22" s="46" t="s">
        <v>320</v>
      </c>
      <c r="AH22" s="192" t="s">
        <v>211</v>
      </c>
      <c r="AI22" s="8"/>
      <c r="AJ22" s="8"/>
      <c r="AK22" s="8"/>
      <c r="AL22" s="8"/>
      <c r="AM22" s="8"/>
      <c r="AN22" s="8"/>
      <c r="AO22" s="8"/>
      <c r="AP22" s="8"/>
      <c r="AQ22" s="8"/>
      <c r="AR22" s="8"/>
      <c r="AS22" s="8"/>
      <c r="AT22" s="8"/>
      <c r="AU22" s="8"/>
      <c r="AV22" s="8"/>
      <c r="AW22" s="8"/>
      <c r="AX22" s="8"/>
      <c r="AY22" s="8"/>
      <c r="AZ22" s="8"/>
      <c r="BA22" s="8"/>
      <c r="BB22" s="189">
        <v>0.94440000000000002</v>
      </c>
      <c r="BC22" s="189">
        <f>BB22</f>
        <v>0.94440000000000002</v>
      </c>
      <c r="BD22" s="35" t="s">
        <v>760</v>
      </c>
      <c r="BE22" s="8"/>
      <c r="BF22" s="8"/>
      <c r="BG22" s="8"/>
      <c r="BH22" s="8"/>
      <c r="BI22" s="8"/>
    </row>
    <row r="23" spans="1:61" ht="94.5" customHeight="1" x14ac:dyDescent="0.25">
      <c r="A23" s="200" t="s">
        <v>321</v>
      </c>
      <c r="B23" s="46" t="s">
        <v>322</v>
      </c>
      <c r="C23" s="46" t="s">
        <v>193</v>
      </c>
      <c r="D23" s="46" t="s">
        <v>323</v>
      </c>
      <c r="E23" s="46" t="s">
        <v>324</v>
      </c>
      <c r="F23" s="46" t="s">
        <v>325</v>
      </c>
      <c r="G23" s="46" t="s">
        <v>326</v>
      </c>
      <c r="H23" s="46" t="s">
        <v>327</v>
      </c>
      <c r="I23" s="46" t="s">
        <v>199</v>
      </c>
      <c r="J23" s="46" t="s">
        <v>200</v>
      </c>
      <c r="K23" s="46" t="s">
        <v>246</v>
      </c>
      <c r="L23" s="46" t="s">
        <v>328</v>
      </c>
      <c r="M23" s="193">
        <v>1</v>
      </c>
      <c r="N23" s="46" t="s">
        <v>276</v>
      </c>
      <c r="O23" s="191">
        <v>45881</v>
      </c>
      <c r="P23" s="46" t="s">
        <v>329</v>
      </c>
      <c r="Q23" s="46"/>
      <c r="R23" s="46"/>
      <c r="S23" s="46"/>
      <c r="T23" s="46"/>
      <c r="U23" s="46"/>
      <c r="V23" s="46"/>
      <c r="W23" s="71">
        <v>1</v>
      </c>
      <c r="X23" s="46" t="s">
        <v>330</v>
      </c>
      <c r="Y23" s="46" t="s">
        <v>331</v>
      </c>
      <c r="Z23" s="46"/>
      <c r="AA23" s="46"/>
      <c r="AB23" s="46"/>
      <c r="AC23" s="46"/>
      <c r="AD23" s="46"/>
      <c r="AE23" s="46"/>
      <c r="AF23" s="71">
        <v>1</v>
      </c>
      <c r="AG23" s="46" t="s">
        <v>332</v>
      </c>
      <c r="AH23" s="192" t="s">
        <v>333</v>
      </c>
      <c r="AI23" s="8"/>
      <c r="AJ23" s="8"/>
      <c r="AK23" s="8"/>
      <c r="AL23" s="8"/>
      <c r="AM23" s="8"/>
      <c r="AN23" s="8"/>
      <c r="AO23" s="8"/>
      <c r="AP23" s="8"/>
      <c r="AQ23" s="8"/>
      <c r="AR23" s="8"/>
      <c r="AS23" s="8"/>
      <c r="AT23" s="8"/>
      <c r="AU23" s="8"/>
      <c r="AV23" s="8"/>
      <c r="AW23" s="8"/>
      <c r="AX23" s="8"/>
      <c r="AY23" s="8"/>
      <c r="AZ23" s="8"/>
      <c r="BA23" s="8"/>
      <c r="BB23" s="151">
        <v>1</v>
      </c>
      <c r="BC23" s="151">
        <f>BB23</f>
        <v>1</v>
      </c>
      <c r="BD23" s="35" t="s">
        <v>752</v>
      </c>
      <c r="BE23" s="8"/>
      <c r="BF23" s="8"/>
      <c r="BG23" s="8"/>
      <c r="BH23" s="8"/>
      <c r="BI23" s="8"/>
    </row>
    <row r="24" spans="1:61" ht="94.5" customHeight="1" x14ac:dyDescent="0.25">
      <c r="A24" s="46" t="s">
        <v>334</v>
      </c>
      <c r="B24" s="46" t="s">
        <v>335</v>
      </c>
      <c r="C24" s="46" t="s">
        <v>193</v>
      </c>
      <c r="D24" s="46" t="s">
        <v>336</v>
      </c>
      <c r="E24" s="46" t="s">
        <v>69</v>
      </c>
      <c r="F24" s="46" t="s">
        <v>337</v>
      </c>
      <c r="G24" s="46" t="s">
        <v>338</v>
      </c>
      <c r="H24" s="46" t="s">
        <v>339</v>
      </c>
      <c r="I24" s="46" t="s">
        <v>199</v>
      </c>
      <c r="J24" s="46" t="s">
        <v>200</v>
      </c>
      <c r="K24" s="46" t="s">
        <v>246</v>
      </c>
      <c r="L24" s="46" t="s">
        <v>340</v>
      </c>
      <c r="M24" s="46">
        <v>73</v>
      </c>
      <c r="N24" s="46" t="s">
        <v>203</v>
      </c>
      <c r="O24" s="191">
        <v>45670</v>
      </c>
      <c r="P24" s="46" t="s">
        <v>341</v>
      </c>
      <c r="Q24" s="46"/>
      <c r="R24" s="46"/>
      <c r="S24" s="46"/>
      <c r="T24" s="46"/>
      <c r="U24" s="46"/>
      <c r="V24" s="46"/>
      <c r="W24" s="71">
        <v>1</v>
      </c>
      <c r="X24" s="46" t="s">
        <v>342</v>
      </c>
      <c r="Y24" s="46" t="s">
        <v>206</v>
      </c>
      <c r="Z24" s="46"/>
      <c r="AA24" s="46"/>
      <c r="AB24" s="46"/>
      <c r="AC24" s="46"/>
      <c r="AD24" s="46"/>
      <c r="AE24" s="46"/>
      <c r="AF24" s="71">
        <v>1</v>
      </c>
      <c r="AG24" s="46" t="s">
        <v>343</v>
      </c>
      <c r="AH24" s="192" t="s">
        <v>214</v>
      </c>
      <c r="AI24" s="8"/>
      <c r="AJ24" s="8"/>
      <c r="AK24" s="8"/>
      <c r="AL24" s="8"/>
      <c r="AM24" s="8"/>
      <c r="AN24" s="8"/>
      <c r="AO24" s="8"/>
      <c r="AP24" s="8"/>
      <c r="AQ24" s="8"/>
      <c r="AR24" s="8"/>
      <c r="AS24" s="8"/>
      <c r="AT24" s="8"/>
      <c r="AU24" s="8"/>
      <c r="AV24" s="8"/>
      <c r="AW24" s="8"/>
      <c r="AX24" s="8"/>
      <c r="AY24" s="8"/>
      <c r="AZ24" s="8"/>
      <c r="BA24" s="8"/>
      <c r="BB24" s="151">
        <v>1</v>
      </c>
      <c r="BC24" s="151">
        <f>BB24</f>
        <v>1</v>
      </c>
      <c r="BD24" s="35" t="s">
        <v>760</v>
      </c>
      <c r="BE24" s="8"/>
      <c r="BF24" s="8"/>
      <c r="BG24" s="8"/>
      <c r="BH24" s="8"/>
      <c r="BI24" s="8"/>
    </row>
    <row r="25" spans="1:61" ht="94.5" customHeight="1" x14ac:dyDescent="0.25">
      <c r="A25" s="200" t="s">
        <v>344</v>
      </c>
      <c r="B25" s="46" t="s">
        <v>345</v>
      </c>
      <c r="C25" s="46" t="s">
        <v>193</v>
      </c>
      <c r="D25" s="46" t="s">
        <v>346</v>
      </c>
      <c r="E25" s="46" t="s">
        <v>347</v>
      </c>
      <c r="F25" s="46" t="s">
        <v>348</v>
      </c>
      <c r="G25" s="46" t="s">
        <v>349</v>
      </c>
      <c r="H25" s="46" t="s">
        <v>350</v>
      </c>
      <c r="I25" s="46" t="s">
        <v>199</v>
      </c>
      <c r="J25" s="46" t="s">
        <v>200</v>
      </c>
      <c r="K25" s="46" t="s">
        <v>246</v>
      </c>
      <c r="L25" s="46" t="s">
        <v>351</v>
      </c>
      <c r="M25" s="46">
        <v>100</v>
      </c>
      <c r="N25" s="46" t="s">
        <v>203</v>
      </c>
      <c r="O25" s="191">
        <v>45743</v>
      </c>
      <c r="P25" s="46" t="s">
        <v>352</v>
      </c>
      <c r="Q25" s="46"/>
      <c r="R25" s="46"/>
      <c r="S25" s="46"/>
      <c r="T25" s="46"/>
      <c r="U25" s="46"/>
      <c r="V25" s="46"/>
      <c r="W25" s="71">
        <v>1</v>
      </c>
      <c r="X25" s="46" t="s">
        <v>353</v>
      </c>
      <c r="Y25" s="46" t="s">
        <v>354</v>
      </c>
      <c r="Z25" s="46"/>
      <c r="AA25" s="46"/>
      <c r="AB25" s="46"/>
      <c r="AC25" s="46"/>
      <c r="AD25" s="46"/>
      <c r="AE25" s="46"/>
      <c r="AF25" s="71">
        <v>1</v>
      </c>
      <c r="AG25" s="46" t="s">
        <v>355</v>
      </c>
      <c r="AH25" s="192" t="s">
        <v>356</v>
      </c>
      <c r="AI25" s="8"/>
      <c r="AJ25" s="8"/>
      <c r="AK25" s="8"/>
      <c r="AL25" s="8"/>
      <c r="AM25" s="8"/>
      <c r="AN25" s="8"/>
      <c r="AO25" s="8"/>
      <c r="AP25" s="8"/>
      <c r="AQ25" s="8"/>
      <c r="AR25" s="8"/>
      <c r="AS25" s="8"/>
      <c r="AT25" s="8"/>
      <c r="AU25" s="8"/>
      <c r="AV25" s="8"/>
      <c r="AW25" s="8"/>
      <c r="AX25" s="8"/>
      <c r="AY25" s="8"/>
      <c r="AZ25" s="8"/>
      <c r="BA25" s="8"/>
      <c r="BB25" s="190">
        <f>AVERAGE(98%,100%)</f>
        <v>0.99</v>
      </c>
      <c r="BC25" s="151">
        <f t="shared" ref="BC25:BC31" si="1">BB25</f>
        <v>0.99</v>
      </c>
      <c r="BD25" s="35" t="s">
        <v>753</v>
      </c>
      <c r="BE25" s="8"/>
      <c r="BF25" s="8"/>
      <c r="BG25" s="8"/>
      <c r="BH25" s="8"/>
      <c r="BI25" s="8"/>
    </row>
    <row r="26" spans="1:61" ht="94.5" customHeight="1" x14ac:dyDescent="0.25">
      <c r="A26" s="46" t="s">
        <v>357</v>
      </c>
      <c r="B26" s="46" t="s">
        <v>358</v>
      </c>
      <c r="C26" s="46" t="s">
        <v>193</v>
      </c>
      <c r="D26" s="46" t="s">
        <v>359</v>
      </c>
      <c r="E26" s="46" t="s">
        <v>269</v>
      </c>
      <c r="F26" s="46" t="s">
        <v>360</v>
      </c>
      <c r="G26" s="46" t="s">
        <v>361</v>
      </c>
      <c r="H26" s="46" t="s">
        <v>362</v>
      </c>
      <c r="I26" s="46" t="s">
        <v>306</v>
      </c>
      <c r="J26" s="46" t="s">
        <v>200</v>
      </c>
      <c r="K26" s="46" t="s">
        <v>201</v>
      </c>
      <c r="L26" s="46" t="s">
        <v>363</v>
      </c>
      <c r="M26" s="46">
        <v>99.81</v>
      </c>
      <c r="N26" s="46" t="s">
        <v>203</v>
      </c>
      <c r="O26" s="191">
        <v>46111</v>
      </c>
      <c r="P26" s="46" t="s">
        <v>364</v>
      </c>
      <c r="Q26" s="73">
        <v>0.90049999999999997</v>
      </c>
      <c r="R26" s="46" t="s">
        <v>365</v>
      </c>
      <c r="S26" s="46" t="s">
        <v>366</v>
      </c>
      <c r="T26" s="73">
        <v>0.90029999999999999</v>
      </c>
      <c r="U26" s="46" t="s">
        <v>367</v>
      </c>
      <c r="V26" s="46" t="s">
        <v>368</v>
      </c>
      <c r="W26" s="73">
        <v>0.90049999999999997</v>
      </c>
      <c r="X26" s="46" t="s">
        <v>369</v>
      </c>
      <c r="Y26" s="46" t="s">
        <v>370</v>
      </c>
      <c r="Z26" s="74">
        <v>0.94579999999999997</v>
      </c>
      <c r="AA26" s="46" t="s">
        <v>371</v>
      </c>
      <c r="AB26" s="46" t="s">
        <v>372</v>
      </c>
      <c r="AC26" s="74">
        <v>0.94489999999999996</v>
      </c>
      <c r="AD26" s="46" t="s">
        <v>373</v>
      </c>
      <c r="AE26" s="46" t="s">
        <v>374</v>
      </c>
      <c r="AF26" s="74">
        <v>0.94579999999999997</v>
      </c>
      <c r="AG26" s="46" t="s">
        <v>375</v>
      </c>
      <c r="AH26" s="192" t="s">
        <v>376</v>
      </c>
      <c r="AI26" s="8"/>
      <c r="AJ26" s="8"/>
      <c r="AK26" s="8"/>
      <c r="AL26" s="8"/>
      <c r="AM26" s="8"/>
      <c r="AN26" s="8"/>
      <c r="AO26" s="8"/>
      <c r="AP26" s="8"/>
      <c r="AQ26" s="8"/>
      <c r="AR26" s="8"/>
      <c r="AS26" s="8"/>
      <c r="AT26" s="8"/>
      <c r="AU26" s="8"/>
      <c r="AV26" s="8"/>
      <c r="AW26" s="8"/>
      <c r="AX26" s="8"/>
      <c r="AY26" s="8"/>
      <c r="AZ26" s="8"/>
      <c r="BA26" s="8"/>
      <c r="BB26" s="190">
        <v>0.92</v>
      </c>
      <c r="BC26" s="151">
        <f t="shared" si="1"/>
        <v>0.92</v>
      </c>
      <c r="BD26" s="35" t="s">
        <v>760</v>
      </c>
      <c r="BE26" s="8"/>
      <c r="BF26" s="8"/>
      <c r="BG26" s="8"/>
      <c r="BH26" s="8"/>
      <c r="BI26" s="8"/>
    </row>
    <row r="27" spans="1:61" ht="94.5" customHeight="1" x14ac:dyDescent="0.25">
      <c r="A27" s="46" t="s">
        <v>377</v>
      </c>
      <c r="B27" s="46" t="s">
        <v>378</v>
      </c>
      <c r="C27" s="46" t="s">
        <v>193</v>
      </c>
      <c r="D27" s="46" t="s">
        <v>379</v>
      </c>
      <c r="E27" s="46" t="s">
        <v>269</v>
      </c>
      <c r="F27" s="46" t="s">
        <v>360</v>
      </c>
      <c r="G27" s="46" t="s">
        <v>361</v>
      </c>
      <c r="H27" s="46" t="s">
        <v>362</v>
      </c>
      <c r="I27" s="46" t="s">
        <v>306</v>
      </c>
      <c r="J27" s="46" t="s">
        <v>200</v>
      </c>
      <c r="K27" s="46" t="s">
        <v>201</v>
      </c>
      <c r="L27" s="46" t="s">
        <v>380</v>
      </c>
      <c r="M27" s="46">
        <v>97.53</v>
      </c>
      <c r="N27" s="46" t="s">
        <v>203</v>
      </c>
      <c r="O27" s="191">
        <v>46111</v>
      </c>
      <c r="P27" s="46" t="s">
        <v>381</v>
      </c>
      <c r="Q27" s="72">
        <v>0.98250000000000004</v>
      </c>
      <c r="R27" s="46" t="s">
        <v>382</v>
      </c>
      <c r="S27" s="46" t="s">
        <v>250</v>
      </c>
      <c r="T27" s="72">
        <v>0.96840000000000004</v>
      </c>
      <c r="U27" s="46" t="s">
        <v>383</v>
      </c>
      <c r="V27" s="46" t="s">
        <v>211</v>
      </c>
      <c r="W27" s="74">
        <v>0.91139999999999999</v>
      </c>
      <c r="X27" s="46" t="s">
        <v>384</v>
      </c>
      <c r="Y27" s="46" t="s">
        <v>385</v>
      </c>
      <c r="Z27" s="72">
        <v>0.97250000000000003</v>
      </c>
      <c r="AA27" s="46" t="s">
        <v>386</v>
      </c>
      <c r="AB27" s="46" t="s">
        <v>387</v>
      </c>
      <c r="AC27" s="74">
        <v>0.94479999999999997</v>
      </c>
      <c r="AD27" s="46" t="s">
        <v>388</v>
      </c>
      <c r="AE27" s="46" t="s">
        <v>224</v>
      </c>
      <c r="AF27" s="74">
        <v>0.93330000000000002</v>
      </c>
      <c r="AG27" s="46" t="s">
        <v>389</v>
      </c>
      <c r="AH27" s="192" t="s">
        <v>390</v>
      </c>
      <c r="AI27" s="8"/>
      <c r="AJ27" s="8"/>
      <c r="AK27" s="8"/>
      <c r="AL27" s="8"/>
      <c r="AM27" s="8"/>
      <c r="AN27" s="8"/>
      <c r="AO27" s="8"/>
      <c r="AP27" s="8"/>
      <c r="AQ27" s="8"/>
      <c r="AR27" s="8"/>
      <c r="AS27" s="8"/>
      <c r="AT27" s="8"/>
      <c r="AU27" s="8"/>
      <c r="AV27" s="8"/>
      <c r="AW27" s="8"/>
      <c r="AX27" s="8"/>
      <c r="AY27" s="8"/>
      <c r="AZ27" s="8"/>
      <c r="BA27" s="8"/>
      <c r="BB27" s="190">
        <v>0.95</v>
      </c>
      <c r="BC27" s="151">
        <f t="shared" si="1"/>
        <v>0.95</v>
      </c>
      <c r="BD27" s="35" t="s">
        <v>760</v>
      </c>
      <c r="BE27" s="8"/>
      <c r="BF27" s="8"/>
      <c r="BG27" s="8"/>
      <c r="BH27" s="8"/>
      <c r="BI27" s="8"/>
    </row>
    <row r="28" spans="1:61" ht="94.5" customHeight="1" x14ac:dyDescent="0.25">
      <c r="A28" s="200" t="s">
        <v>391</v>
      </c>
      <c r="B28" s="46" t="s">
        <v>392</v>
      </c>
      <c r="C28" s="46" t="s">
        <v>193</v>
      </c>
      <c r="D28" s="46" t="s">
        <v>393</v>
      </c>
      <c r="E28" s="46" t="s">
        <v>269</v>
      </c>
      <c r="F28" s="46" t="s">
        <v>360</v>
      </c>
      <c r="G28" s="46" t="s">
        <v>361</v>
      </c>
      <c r="H28" s="46" t="s">
        <v>362</v>
      </c>
      <c r="I28" s="46" t="s">
        <v>245</v>
      </c>
      <c r="J28" s="46" t="s">
        <v>200</v>
      </c>
      <c r="K28" s="46" t="s">
        <v>273</v>
      </c>
      <c r="L28" s="46" t="s">
        <v>394</v>
      </c>
      <c r="M28" s="46" t="s">
        <v>308</v>
      </c>
      <c r="N28" s="46" t="s">
        <v>203</v>
      </c>
      <c r="O28" s="191">
        <v>46111</v>
      </c>
      <c r="P28" s="46" t="s">
        <v>395</v>
      </c>
      <c r="Q28" s="46"/>
      <c r="R28" s="46"/>
      <c r="S28" s="46"/>
      <c r="T28" s="46"/>
      <c r="U28" s="46"/>
      <c r="V28" s="46"/>
      <c r="W28" s="46"/>
      <c r="X28" s="46"/>
      <c r="Y28" s="46"/>
      <c r="Z28" s="46"/>
      <c r="AA28" s="46"/>
      <c r="AB28" s="46"/>
      <c r="AC28" s="46"/>
      <c r="AD28" s="46"/>
      <c r="AE28" s="46"/>
      <c r="AF28" s="72">
        <v>0.88370000000000004</v>
      </c>
      <c r="AG28" s="46" t="s">
        <v>396</v>
      </c>
      <c r="AH28" s="192" t="s">
        <v>397</v>
      </c>
      <c r="AI28" s="8"/>
      <c r="AJ28" s="8"/>
      <c r="AK28" s="8"/>
      <c r="AL28" s="8"/>
      <c r="AM28" s="8"/>
      <c r="AN28" s="8"/>
      <c r="AO28" s="8"/>
      <c r="AP28" s="8"/>
      <c r="AQ28" s="8"/>
      <c r="AR28" s="8"/>
      <c r="AS28" s="8"/>
      <c r="AT28" s="8"/>
      <c r="AU28" s="8"/>
      <c r="AV28" s="8"/>
      <c r="AW28" s="8"/>
      <c r="AX28" s="8"/>
      <c r="AY28" s="8"/>
      <c r="AZ28" s="8"/>
      <c r="BA28" s="8"/>
      <c r="BB28" s="35" t="s">
        <v>754</v>
      </c>
      <c r="BC28" s="151" t="str">
        <f t="shared" si="1"/>
        <v>Para la OCI no es posible realizar el cálculo del indicador, teniendo en cuenta que no se allega el soporte definido en la "fuente de Información".</v>
      </c>
      <c r="BD28" s="35" t="s">
        <v>755</v>
      </c>
      <c r="BE28" s="8"/>
      <c r="BF28" s="8"/>
      <c r="BG28" s="8"/>
      <c r="BH28" s="8"/>
      <c r="BI28" s="8"/>
    </row>
    <row r="29" spans="1:61" ht="94.5" customHeight="1" x14ac:dyDescent="0.25">
      <c r="A29" s="200" t="s">
        <v>398</v>
      </c>
      <c r="B29" s="46" t="s">
        <v>399</v>
      </c>
      <c r="C29" s="46" t="s">
        <v>193</v>
      </c>
      <c r="D29" s="46" t="s">
        <v>400</v>
      </c>
      <c r="E29" s="46" t="s">
        <v>269</v>
      </c>
      <c r="F29" s="46" t="s">
        <v>401</v>
      </c>
      <c r="G29" s="46" t="s">
        <v>402</v>
      </c>
      <c r="H29" s="46" t="s">
        <v>272</v>
      </c>
      <c r="I29" s="46" t="s">
        <v>199</v>
      </c>
      <c r="J29" s="46" t="s">
        <v>200</v>
      </c>
      <c r="K29" s="46" t="s">
        <v>201</v>
      </c>
      <c r="L29" s="46" t="s">
        <v>403</v>
      </c>
      <c r="M29" s="46">
        <v>99</v>
      </c>
      <c r="N29" s="46" t="s">
        <v>203</v>
      </c>
      <c r="O29" s="191">
        <v>45544</v>
      </c>
      <c r="P29" s="46" t="s">
        <v>404</v>
      </c>
      <c r="Q29" s="75">
        <v>0</v>
      </c>
      <c r="R29" s="46" t="s">
        <v>405</v>
      </c>
      <c r="S29" s="46" t="s">
        <v>406</v>
      </c>
      <c r="T29" s="72">
        <v>0.99419999999999997</v>
      </c>
      <c r="U29" s="46" t="s">
        <v>407</v>
      </c>
      <c r="V29" s="46" t="s">
        <v>408</v>
      </c>
      <c r="W29" s="72">
        <v>0.99809999999999999</v>
      </c>
      <c r="X29" s="46" t="s">
        <v>409</v>
      </c>
      <c r="Y29" s="46" t="s">
        <v>410</v>
      </c>
      <c r="Z29" s="72">
        <v>0.98429999999999995</v>
      </c>
      <c r="AA29" s="46" t="s">
        <v>411</v>
      </c>
      <c r="AB29" s="46" t="s">
        <v>412</v>
      </c>
      <c r="AC29" s="72">
        <v>0.95409999999999995</v>
      </c>
      <c r="AD29" s="46" t="s">
        <v>413</v>
      </c>
      <c r="AE29" s="46" t="s">
        <v>412</v>
      </c>
      <c r="AF29" s="72">
        <v>0.92710000000000004</v>
      </c>
      <c r="AG29" s="46" t="s">
        <v>414</v>
      </c>
      <c r="AH29" s="192" t="s">
        <v>415</v>
      </c>
      <c r="AI29" s="8"/>
      <c r="AJ29" s="8"/>
      <c r="AK29" s="8"/>
      <c r="AL29" s="8"/>
      <c r="AM29" s="8"/>
      <c r="AN29" s="8"/>
      <c r="AO29" s="8"/>
      <c r="AP29" s="8"/>
      <c r="AQ29" s="8"/>
      <c r="AR29" s="8"/>
      <c r="AS29" s="8"/>
      <c r="AT29" s="8"/>
      <c r="AU29" s="8"/>
      <c r="AV29" s="8"/>
      <c r="AW29" s="8"/>
      <c r="AX29" s="8"/>
      <c r="AY29" s="8"/>
      <c r="AZ29" s="8"/>
      <c r="BA29" s="8"/>
      <c r="BB29" s="35" t="s">
        <v>754</v>
      </c>
      <c r="BC29" s="151" t="str">
        <f t="shared" si="1"/>
        <v>Para la OCI no es posible realizar el cálculo del indicador, teniendo en cuenta que no se allega el soporte definido en la "fuente de Información".</v>
      </c>
      <c r="BD29" s="35" t="s">
        <v>756</v>
      </c>
      <c r="BE29" s="8"/>
      <c r="BF29" s="8"/>
      <c r="BG29" s="8"/>
      <c r="BH29" s="8"/>
      <c r="BI29" s="8"/>
    </row>
    <row r="30" spans="1:61" ht="94.5" customHeight="1" x14ac:dyDescent="0.25">
      <c r="A30" s="200" t="s">
        <v>416</v>
      </c>
      <c r="B30" s="46" t="s">
        <v>417</v>
      </c>
      <c r="C30" s="46" t="s">
        <v>193</v>
      </c>
      <c r="D30" s="46" t="s">
        <v>418</v>
      </c>
      <c r="E30" s="46" t="s">
        <v>269</v>
      </c>
      <c r="F30" s="46" t="s">
        <v>401</v>
      </c>
      <c r="G30" s="46" t="s">
        <v>402</v>
      </c>
      <c r="H30" s="46" t="s">
        <v>272</v>
      </c>
      <c r="I30" s="46" t="s">
        <v>199</v>
      </c>
      <c r="J30" s="46" t="s">
        <v>200</v>
      </c>
      <c r="K30" s="46" t="s">
        <v>201</v>
      </c>
      <c r="L30" s="46" t="s">
        <v>419</v>
      </c>
      <c r="M30" s="46">
        <v>99</v>
      </c>
      <c r="N30" s="46" t="s">
        <v>203</v>
      </c>
      <c r="O30" s="191">
        <v>45544</v>
      </c>
      <c r="P30" s="46" t="s">
        <v>420</v>
      </c>
      <c r="Q30" s="71">
        <v>1</v>
      </c>
      <c r="R30" s="46" t="s">
        <v>421</v>
      </c>
      <c r="S30" s="46" t="s">
        <v>206</v>
      </c>
      <c r="T30" s="71">
        <v>1</v>
      </c>
      <c r="U30" s="46" t="s">
        <v>422</v>
      </c>
      <c r="V30" s="46" t="s">
        <v>423</v>
      </c>
      <c r="W30" s="71">
        <v>1</v>
      </c>
      <c r="X30" s="46" t="s">
        <v>424</v>
      </c>
      <c r="Y30" s="46" t="s">
        <v>425</v>
      </c>
      <c r="Z30" s="71">
        <v>1</v>
      </c>
      <c r="AA30" s="46" t="s">
        <v>426</v>
      </c>
      <c r="AB30" s="46" t="s">
        <v>427</v>
      </c>
      <c r="AC30" s="71">
        <v>1</v>
      </c>
      <c r="AD30" s="46" t="s">
        <v>428</v>
      </c>
      <c r="AE30" s="46" t="s">
        <v>429</v>
      </c>
      <c r="AF30" s="71">
        <v>1</v>
      </c>
      <c r="AG30" s="46" t="s">
        <v>430</v>
      </c>
      <c r="AH30" s="192" t="s">
        <v>415</v>
      </c>
      <c r="AI30" s="8"/>
      <c r="AJ30" s="8"/>
      <c r="AK30" s="8"/>
      <c r="AL30" s="8"/>
      <c r="AM30" s="8"/>
      <c r="AN30" s="8"/>
      <c r="AO30" s="8"/>
      <c r="AP30" s="8"/>
      <c r="AQ30" s="8"/>
      <c r="AR30" s="8"/>
      <c r="AS30" s="8"/>
      <c r="AT30" s="8"/>
      <c r="AU30" s="8"/>
      <c r="AV30" s="8"/>
      <c r="AW30" s="8"/>
      <c r="AX30" s="8"/>
      <c r="AY30" s="8"/>
      <c r="AZ30" s="8"/>
      <c r="BA30" s="8"/>
      <c r="BB30" s="35" t="s">
        <v>754</v>
      </c>
      <c r="BC30" s="151" t="str">
        <f>BB30</f>
        <v>Para la OCI no es posible realizar el cálculo del indicador, teniendo en cuenta que no se allega el soporte definido en la "fuente de Información".</v>
      </c>
      <c r="BD30" s="35" t="s">
        <v>756</v>
      </c>
      <c r="BE30" s="8"/>
      <c r="BF30" s="8"/>
      <c r="BG30" s="8"/>
      <c r="BH30" s="8"/>
      <c r="BI30" s="8"/>
    </row>
    <row r="31" spans="1:61" ht="94.5" customHeight="1" x14ac:dyDescent="0.25">
      <c r="A31" s="46" t="s">
        <v>431</v>
      </c>
      <c r="B31" s="46" t="s">
        <v>432</v>
      </c>
      <c r="C31" s="46" t="s">
        <v>193</v>
      </c>
      <c r="D31" s="46" t="s">
        <v>433</v>
      </c>
      <c r="E31" s="46" t="s">
        <v>269</v>
      </c>
      <c r="F31" s="46" t="s">
        <v>434</v>
      </c>
      <c r="G31" s="46" t="s">
        <v>435</v>
      </c>
      <c r="H31" s="46" t="s">
        <v>272</v>
      </c>
      <c r="I31" s="46" t="s">
        <v>199</v>
      </c>
      <c r="J31" s="46" t="s">
        <v>200</v>
      </c>
      <c r="K31" s="46" t="s">
        <v>201</v>
      </c>
      <c r="L31" s="46" t="s">
        <v>436</v>
      </c>
      <c r="M31" s="46">
        <v>100</v>
      </c>
      <c r="N31" s="46" t="s">
        <v>203</v>
      </c>
      <c r="O31" s="191">
        <v>45544</v>
      </c>
      <c r="P31" s="46" t="s">
        <v>437</v>
      </c>
      <c r="Q31" s="71">
        <v>1</v>
      </c>
      <c r="R31" s="46" t="s">
        <v>438</v>
      </c>
      <c r="S31" s="46" t="s">
        <v>206</v>
      </c>
      <c r="T31" s="71">
        <v>1</v>
      </c>
      <c r="U31" s="46" t="s">
        <v>439</v>
      </c>
      <c r="V31" s="46" t="s">
        <v>206</v>
      </c>
      <c r="W31" s="71">
        <v>1</v>
      </c>
      <c r="X31" s="46" t="s">
        <v>440</v>
      </c>
      <c r="Y31" s="46" t="s">
        <v>250</v>
      </c>
      <c r="Z31" s="71">
        <v>1</v>
      </c>
      <c r="AA31" s="46" t="s">
        <v>441</v>
      </c>
      <c r="AB31" s="46" t="s">
        <v>239</v>
      </c>
      <c r="AC31" s="71">
        <v>1</v>
      </c>
      <c r="AD31" s="46" t="s">
        <v>442</v>
      </c>
      <c r="AE31" s="46" t="s">
        <v>211</v>
      </c>
      <c r="AF31" s="71">
        <v>1</v>
      </c>
      <c r="AG31" s="46" t="s">
        <v>443</v>
      </c>
      <c r="AH31" s="192" t="s">
        <v>211</v>
      </c>
      <c r="AI31" s="8"/>
      <c r="AJ31" s="8"/>
      <c r="AK31" s="8"/>
      <c r="AL31" s="8"/>
      <c r="AM31" s="8"/>
      <c r="AN31" s="8"/>
      <c r="AO31" s="8"/>
      <c r="AP31" s="8"/>
      <c r="AQ31" s="8"/>
      <c r="AR31" s="8"/>
      <c r="AS31" s="8"/>
      <c r="AT31" s="8"/>
      <c r="AU31" s="8"/>
      <c r="AV31" s="8"/>
      <c r="AW31" s="8"/>
      <c r="AX31" s="8"/>
      <c r="AY31" s="8"/>
      <c r="AZ31" s="8"/>
      <c r="BA31" s="8"/>
      <c r="BB31" s="190">
        <v>1</v>
      </c>
      <c r="BC31" s="151">
        <f t="shared" si="1"/>
        <v>1</v>
      </c>
      <c r="BD31" s="35" t="s">
        <v>760</v>
      </c>
      <c r="BE31" s="8"/>
      <c r="BF31" s="8"/>
      <c r="BG31" s="8"/>
      <c r="BH31" s="8"/>
      <c r="BI31" s="8"/>
    </row>
    <row r="32" spans="1:61" ht="94.5" customHeight="1" x14ac:dyDescent="0.25">
      <c r="A32" s="201" t="s">
        <v>444</v>
      </c>
      <c r="B32" s="46" t="s">
        <v>445</v>
      </c>
      <c r="C32" s="46" t="s">
        <v>193</v>
      </c>
      <c r="D32" s="46" t="s">
        <v>446</v>
      </c>
      <c r="E32" s="46" t="s">
        <v>269</v>
      </c>
      <c r="F32" s="46" t="s">
        <v>434</v>
      </c>
      <c r="G32" s="46" t="s">
        <v>435</v>
      </c>
      <c r="H32" s="46" t="s">
        <v>272</v>
      </c>
      <c r="I32" s="46" t="s">
        <v>199</v>
      </c>
      <c r="J32" s="46" t="s">
        <v>200</v>
      </c>
      <c r="K32" s="46" t="s">
        <v>447</v>
      </c>
      <c r="L32" s="46" t="s">
        <v>448</v>
      </c>
      <c r="M32" s="46">
        <v>100</v>
      </c>
      <c r="N32" s="46" t="s">
        <v>203</v>
      </c>
      <c r="O32" s="191">
        <v>45544</v>
      </c>
      <c r="P32" s="46" t="s">
        <v>449</v>
      </c>
      <c r="Q32" s="46"/>
      <c r="R32" s="46"/>
      <c r="S32" s="46"/>
      <c r="T32" s="46"/>
      <c r="U32" s="46"/>
      <c r="V32" s="46"/>
      <c r="W32" s="46"/>
      <c r="X32" s="46"/>
      <c r="Y32" s="46"/>
      <c r="Z32" s="46"/>
      <c r="AA32" s="46"/>
      <c r="AB32" s="46"/>
      <c r="AC32" s="46"/>
      <c r="AD32" s="46"/>
      <c r="AE32" s="46"/>
      <c r="AF32" s="46"/>
      <c r="AG32" s="46"/>
      <c r="AH32" s="192"/>
      <c r="AI32" s="8"/>
      <c r="AJ32" s="8"/>
      <c r="AK32" s="8"/>
      <c r="AL32" s="8"/>
      <c r="AM32" s="8"/>
      <c r="AN32" s="8"/>
      <c r="AO32" s="8"/>
      <c r="AP32" s="8"/>
      <c r="AQ32" s="8"/>
      <c r="AR32" s="8"/>
      <c r="AS32" s="8"/>
      <c r="AT32" s="8"/>
      <c r="AU32" s="8"/>
      <c r="AV32" s="8"/>
      <c r="AW32" s="8"/>
      <c r="AX32" s="8"/>
      <c r="AY32" s="8"/>
      <c r="AZ32" s="8"/>
      <c r="BA32" s="8"/>
      <c r="BB32" s="35" t="s">
        <v>761</v>
      </c>
      <c r="BC32" s="35" t="s">
        <v>761</v>
      </c>
      <c r="BD32" s="35" t="s">
        <v>761</v>
      </c>
      <c r="BE32" s="8"/>
      <c r="BF32" s="8"/>
      <c r="BG32" s="8"/>
      <c r="BH32" s="8"/>
      <c r="BI32" s="8"/>
    </row>
    <row r="33" spans="1:61" ht="94.5" customHeight="1" x14ac:dyDescent="0.25">
      <c r="A33" s="46" t="s">
        <v>450</v>
      </c>
      <c r="B33" s="46" t="s">
        <v>451</v>
      </c>
      <c r="C33" s="46" t="s">
        <v>193</v>
      </c>
      <c r="D33" s="46" t="s">
        <v>452</v>
      </c>
      <c r="E33" s="46" t="s">
        <v>269</v>
      </c>
      <c r="F33" s="46" t="s">
        <v>434</v>
      </c>
      <c r="G33" s="46" t="s">
        <v>435</v>
      </c>
      <c r="H33" s="46" t="s">
        <v>272</v>
      </c>
      <c r="I33" s="46" t="s">
        <v>199</v>
      </c>
      <c r="J33" s="46" t="s">
        <v>200</v>
      </c>
      <c r="K33" s="46" t="s">
        <v>246</v>
      </c>
      <c r="L33" s="46" t="s">
        <v>453</v>
      </c>
      <c r="M33" s="46">
        <v>94.4</v>
      </c>
      <c r="N33" s="46" t="s">
        <v>203</v>
      </c>
      <c r="O33" s="191">
        <v>45756</v>
      </c>
      <c r="P33" s="46" t="s">
        <v>454</v>
      </c>
      <c r="Q33" s="46"/>
      <c r="R33" s="46"/>
      <c r="S33" s="46"/>
      <c r="T33" s="46"/>
      <c r="U33" s="46"/>
      <c r="V33" s="46"/>
      <c r="W33" s="72">
        <v>0.98819999999999997</v>
      </c>
      <c r="X33" s="46" t="s">
        <v>455</v>
      </c>
      <c r="Y33" s="46" t="s">
        <v>456</v>
      </c>
      <c r="Z33" s="46"/>
      <c r="AA33" s="46"/>
      <c r="AB33" s="46"/>
      <c r="AC33" s="46"/>
      <c r="AD33" s="46"/>
      <c r="AE33" s="46"/>
      <c r="AF33" s="71">
        <v>1</v>
      </c>
      <c r="AG33" s="46" t="s">
        <v>457</v>
      </c>
      <c r="AH33" s="192" t="s">
        <v>458</v>
      </c>
      <c r="AI33" s="8"/>
      <c r="AJ33" s="8"/>
      <c r="AK33" s="8"/>
      <c r="AL33" s="8"/>
      <c r="AM33" s="8"/>
      <c r="AN33" s="8"/>
      <c r="AO33" s="8"/>
      <c r="AP33" s="8"/>
      <c r="AQ33" s="8"/>
      <c r="AR33" s="8"/>
      <c r="AS33" s="8"/>
      <c r="AT33" s="8"/>
      <c r="AU33" s="8"/>
      <c r="AV33" s="8"/>
      <c r="AW33" s="8"/>
      <c r="AX33" s="8"/>
      <c r="AY33" s="8"/>
      <c r="AZ33" s="8"/>
      <c r="BA33" s="8"/>
      <c r="BB33" s="189">
        <v>0.99409999999999998</v>
      </c>
      <c r="BC33" s="189">
        <f>BB33</f>
        <v>0.99409999999999998</v>
      </c>
      <c r="BD33" s="35" t="s">
        <v>760</v>
      </c>
      <c r="BE33" s="8"/>
      <c r="BF33" s="8"/>
      <c r="BG33" s="8"/>
      <c r="BH33" s="8"/>
      <c r="BI33" s="8"/>
    </row>
    <row r="34" spans="1:61" ht="94.5" customHeight="1" x14ac:dyDescent="0.25">
      <c r="A34" s="200" t="s">
        <v>459</v>
      </c>
      <c r="B34" s="46" t="s">
        <v>460</v>
      </c>
      <c r="C34" s="46" t="s">
        <v>193</v>
      </c>
      <c r="D34" s="46" t="s">
        <v>461</v>
      </c>
      <c r="E34" s="46" t="s">
        <v>269</v>
      </c>
      <c r="F34" s="46" t="s">
        <v>462</v>
      </c>
      <c r="G34" s="46" t="s">
        <v>463</v>
      </c>
      <c r="H34" s="46" t="s">
        <v>272</v>
      </c>
      <c r="I34" s="46" t="s">
        <v>199</v>
      </c>
      <c r="J34" s="46" t="s">
        <v>200</v>
      </c>
      <c r="K34" s="46" t="s">
        <v>246</v>
      </c>
      <c r="L34" s="46" t="s">
        <v>464</v>
      </c>
      <c r="M34" s="46">
        <v>100</v>
      </c>
      <c r="N34" s="46" t="s">
        <v>203</v>
      </c>
      <c r="O34" s="191">
        <v>45888</v>
      </c>
      <c r="P34" s="46" t="s">
        <v>465</v>
      </c>
      <c r="Q34" s="46"/>
      <c r="R34" s="46"/>
      <c r="S34" s="46"/>
      <c r="T34" s="46"/>
      <c r="U34" s="46"/>
      <c r="V34" s="46"/>
      <c r="W34" s="71">
        <v>1</v>
      </c>
      <c r="X34" s="46" t="s">
        <v>466</v>
      </c>
      <c r="Y34" s="46" t="s">
        <v>467</v>
      </c>
      <c r="Z34" s="46"/>
      <c r="AA34" s="46"/>
      <c r="AB34" s="46"/>
      <c r="AC34" s="46"/>
      <c r="AD34" s="46"/>
      <c r="AE34" s="46"/>
      <c r="AF34" s="71">
        <v>1</v>
      </c>
      <c r="AG34" s="46" t="s">
        <v>468</v>
      </c>
      <c r="AH34" s="192" t="s">
        <v>469</v>
      </c>
      <c r="AI34" s="8"/>
      <c r="AJ34" s="8"/>
      <c r="AK34" s="8"/>
      <c r="AL34" s="8"/>
      <c r="AM34" s="8"/>
      <c r="AN34" s="8"/>
      <c r="AO34" s="8"/>
      <c r="AP34" s="8"/>
      <c r="AQ34" s="8"/>
      <c r="AR34" s="8"/>
      <c r="AS34" s="8"/>
      <c r="AT34" s="8"/>
      <c r="AU34" s="8"/>
      <c r="AV34" s="8"/>
      <c r="AW34" s="8"/>
      <c r="AX34" s="8"/>
      <c r="AY34" s="8"/>
      <c r="AZ34" s="8"/>
      <c r="BA34" s="8"/>
      <c r="BB34" s="35" t="s">
        <v>757</v>
      </c>
      <c r="BC34" s="151" t="str">
        <f>BB34</f>
        <v>No es posible calcular el indicador, teniendo en cuenta que uno de los soportes definido en la "fuente de Información", no contempla la programación mensual ni trimestral de las actividades.</v>
      </c>
      <c r="BD34" s="35" t="s">
        <v>758</v>
      </c>
      <c r="BE34" s="8"/>
      <c r="BF34" s="8"/>
      <c r="BG34" s="8"/>
      <c r="BH34" s="8"/>
      <c r="BI34" s="8"/>
    </row>
    <row r="35" spans="1:61" ht="94.5" customHeight="1" x14ac:dyDescent="0.25">
      <c r="A35" s="46" t="s">
        <v>470</v>
      </c>
      <c r="B35" s="46" t="s">
        <v>471</v>
      </c>
      <c r="C35" s="46" t="s">
        <v>193</v>
      </c>
      <c r="D35" s="46" t="s">
        <v>472</v>
      </c>
      <c r="E35" s="46" t="s">
        <v>269</v>
      </c>
      <c r="F35" s="46" t="s">
        <v>473</v>
      </c>
      <c r="G35" s="46" t="s">
        <v>474</v>
      </c>
      <c r="H35" s="46" t="s">
        <v>272</v>
      </c>
      <c r="I35" s="46" t="s">
        <v>199</v>
      </c>
      <c r="J35" s="46" t="s">
        <v>200</v>
      </c>
      <c r="K35" s="46" t="s">
        <v>246</v>
      </c>
      <c r="L35" s="46" t="s">
        <v>475</v>
      </c>
      <c r="M35" s="46">
        <v>100</v>
      </c>
      <c r="N35" s="46" t="s">
        <v>276</v>
      </c>
      <c r="O35" s="191">
        <v>45706</v>
      </c>
      <c r="P35" s="46" t="s">
        <v>476</v>
      </c>
      <c r="Q35" s="46"/>
      <c r="R35" s="46"/>
      <c r="S35" s="46"/>
      <c r="T35" s="46"/>
      <c r="U35" s="46"/>
      <c r="V35" s="46"/>
      <c r="W35" s="71">
        <v>1</v>
      </c>
      <c r="X35" s="46" t="s">
        <v>477</v>
      </c>
      <c r="Y35" s="46" t="s">
        <v>206</v>
      </c>
      <c r="Z35" s="46"/>
      <c r="AA35" s="46"/>
      <c r="AB35" s="46"/>
      <c r="AC35" s="46"/>
      <c r="AD35" s="46"/>
      <c r="AE35" s="46"/>
      <c r="AF35" s="71">
        <v>1</v>
      </c>
      <c r="AG35" s="46" t="s">
        <v>478</v>
      </c>
      <c r="AH35" s="192" t="s">
        <v>479</v>
      </c>
      <c r="AI35" s="8"/>
      <c r="AJ35" s="8"/>
      <c r="AK35" s="8"/>
      <c r="AL35" s="8"/>
      <c r="AM35" s="8"/>
      <c r="AN35" s="8"/>
      <c r="AO35" s="8"/>
      <c r="AP35" s="8"/>
      <c r="AQ35" s="8"/>
      <c r="AR35" s="8"/>
      <c r="AS35" s="8"/>
      <c r="AT35" s="8"/>
      <c r="AU35" s="8"/>
      <c r="AV35" s="8"/>
      <c r="AW35" s="8"/>
      <c r="AX35" s="8"/>
      <c r="AY35" s="8"/>
      <c r="AZ35" s="8"/>
      <c r="BA35" s="8"/>
      <c r="BB35" s="190">
        <v>1</v>
      </c>
      <c r="BC35" s="151">
        <f t="shared" ref="BC35" si="2">BB35</f>
        <v>1</v>
      </c>
      <c r="BD35" s="35" t="s">
        <v>760</v>
      </c>
      <c r="BE35" s="8"/>
      <c r="BF35" s="8"/>
      <c r="BG35" s="8"/>
      <c r="BH35" s="8"/>
      <c r="BI35" s="8"/>
    </row>
    <row r="36" spans="1:61" ht="94.5" customHeight="1" x14ac:dyDescent="0.25">
      <c r="A36" s="200" t="s">
        <v>480</v>
      </c>
      <c r="B36" s="46" t="s">
        <v>481</v>
      </c>
      <c r="C36" s="46" t="s">
        <v>193</v>
      </c>
      <c r="D36" s="46" t="s">
        <v>482</v>
      </c>
      <c r="E36" s="46" t="s">
        <v>269</v>
      </c>
      <c r="F36" s="46" t="s">
        <v>473</v>
      </c>
      <c r="G36" s="46" t="s">
        <v>474</v>
      </c>
      <c r="H36" s="46" t="s">
        <v>272</v>
      </c>
      <c r="I36" s="46" t="s">
        <v>199</v>
      </c>
      <c r="J36" s="46" t="s">
        <v>200</v>
      </c>
      <c r="K36" s="46" t="s">
        <v>201</v>
      </c>
      <c r="L36" s="46" t="s">
        <v>483</v>
      </c>
      <c r="M36" s="46">
        <v>100</v>
      </c>
      <c r="N36" s="46" t="s">
        <v>203</v>
      </c>
      <c r="O36" s="191">
        <v>45706</v>
      </c>
      <c r="P36" s="46" t="s">
        <v>484</v>
      </c>
      <c r="Q36" s="72">
        <v>1.0939000000000001</v>
      </c>
      <c r="R36" s="46" t="s">
        <v>485</v>
      </c>
      <c r="S36" s="46" t="s">
        <v>486</v>
      </c>
      <c r="T36" s="72">
        <v>1.0092000000000001</v>
      </c>
      <c r="U36" s="46" t="s">
        <v>487</v>
      </c>
      <c r="V36" s="46" t="s">
        <v>488</v>
      </c>
      <c r="W36" s="74">
        <v>0.83299999999999996</v>
      </c>
      <c r="X36" s="46" t="s">
        <v>489</v>
      </c>
      <c r="Y36" s="46" t="s">
        <v>490</v>
      </c>
      <c r="Z36" s="72">
        <v>0.96889999999999998</v>
      </c>
      <c r="AA36" s="46" t="s">
        <v>491</v>
      </c>
      <c r="AB36" s="46" t="s">
        <v>239</v>
      </c>
      <c r="AC36" s="73">
        <v>0.59830000000000005</v>
      </c>
      <c r="AD36" s="46" t="s">
        <v>492</v>
      </c>
      <c r="AE36" s="46" t="s">
        <v>493</v>
      </c>
      <c r="AF36" s="72">
        <v>1.2138</v>
      </c>
      <c r="AG36" s="46" t="s">
        <v>494</v>
      </c>
      <c r="AH36" s="192" t="s">
        <v>211</v>
      </c>
      <c r="AI36" s="8"/>
      <c r="AJ36" s="8"/>
      <c r="AK36" s="8"/>
      <c r="AL36" s="8"/>
      <c r="AM36" s="8"/>
      <c r="AN36" s="8"/>
      <c r="AO36" s="8"/>
      <c r="AP36" s="8"/>
      <c r="AQ36" s="8"/>
      <c r="AR36" s="8"/>
      <c r="AS36" s="8"/>
      <c r="AT36" s="8"/>
      <c r="AU36" s="8"/>
      <c r="AV36" s="8"/>
      <c r="AW36" s="8"/>
      <c r="AX36" s="8"/>
      <c r="AY36" s="8"/>
      <c r="AZ36" s="8"/>
      <c r="BA36" s="8"/>
      <c r="BB36" s="190">
        <f>AVERAGE(98.39%,83.09%,80.72%,0%,0%)</f>
        <v>0.52439999999999998</v>
      </c>
      <c r="BC36" s="151">
        <f>BB36</f>
        <v>0.52439999999999998</v>
      </c>
      <c r="BD36" s="35" t="s">
        <v>759</v>
      </c>
      <c r="BE36" s="8"/>
      <c r="BF36" s="8"/>
      <c r="BG36" s="8"/>
      <c r="BH36" s="8"/>
      <c r="BI36" s="8"/>
    </row>
    <row r="37" spans="1:61" ht="94.5" customHeight="1" x14ac:dyDescent="0.25">
      <c r="A37" s="46" t="s">
        <v>495</v>
      </c>
      <c r="B37" s="46" t="s">
        <v>496</v>
      </c>
      <c r="C37" s="46" t="s">
        <v>193</v>
      </c>
      <c r="D37" s="46" t="s">
        <v>497</v>
      </c>
      <c r="E37" s="46" t="s">
        <v>347</v>
      </c>
      <c r="F37" s="46" t="s">
        <v>498</v>
      </c>
      <c r="G37" s="46" t="s">
        <v>499</v>
      </c>
      <c r="H37" s="46" t="s">
        <v>350</v>
      </c>
      <c r="I37" s="46" t="s">
        <v>199</v>
      </c>
      <c r="J37" s="46" t="s">
        <v>200</v>
      </c>
      <c r="K37" s="46" t="s">
        <v>273</v>
      </c>
      <c r="L37" s="46" t="s">
        <v>500</v>
      </c>
      <c r="M37" s="46">
        <v>100</v>
      </c>
      <c r="N37" s="46" t="s">
        <v>203</v>
      </c>
      <c r="O37" s="191">
        <v>45743</v>
      </c>
      <c r="P37" s="46" t="s">
        <v>501</v>
      </c>
      <c r="Q37" s="46"/>
      <c r="R37" s="46"/>
      <c r="S37" s="46"/>
      <c r="T37" s="46"/>
      <c r="U37" s="46"/>
      <c r="V37" s="46"/>
      <c r="W37" s="46"/>
      <c r="X37" s="46"/>
      <c r="Y37" s="46"/>
      <c r="Z37" s="46"/>
      <c r="AA37" s="46"/>
      <c r="AB37" s="46"/>
      <c r="AC37" s="46"/>
      <c r="AD37" s="46"/>
      <c r="AE37" s="46"/>
      <c r="AF37" s="71">
        <v>1</v>
      </c>
      <c r="AG37" s="46" t="s">
        <v>502</v>
      </c>
      <c r="AH37" s="192" t="s">
        <v>503</v>
      </c>
      <c r="AI37" s="8"/>
      <c r="AJ37" s="8"/>
      <c r="AK37" s="8"/>
      <c r="AL37" s="8"/>
      <c r="AM37" s="8"/>
      <c r="AN37" s="8"/>
      <c r="AO37" s="8"/>
      <c r="AP37" s="8"/>
      <c r="AQ37" s="8"/>
      <c r="AR37" s="8"/>
      <c r="AS37" s="8"/>
      <c r="AT37" s="8"/>
      <c r="AU37" s="8"/>
      <c r="AV37" s="8"/>
      <c r="AW37" s="8"/>
      <c r="AX37" s="8"/>
      <c r="AY37" s="8"/>
      <c r="AZ37" s="8"/>
      <c r="BA37" s="8"/>
      <c r="BB37" s="190">
        <v>1</v>
      </c>
      <c r="BC37" s="151">
        <f t="shared" ref="BC37" si="3">BB37</f>
        <v>1</v>
      </c>
      <c r="BD37" s="35" t="s">
        <v>760</v>
      </c>
      <c r="BE37" s="8"/>
      <c r="BF37" s="8"/>
      <c r="BG37" s="8"/>
      <c r="BH37" s="8"/>
      <c r="BI37" s="8"/>
    </row>
    <row r="38" spans="1:61" ht="94.5" customHeight="1" x14ac:dyDescent="0.25">
      <c r="A38" s="202" t="s">
        <v>504</v>
      </c>
      <c r="B38" s="46" t="s">
        <v>505</v>
      </c>
      <c r="C38" s="46" t="s">
        <v>193</v>
      </c>
      <c r="D38" s="46" t="s">
        <v>506</v>
      </c>
      <c r="E38" s="46" t="s">
        <v>314</v>
      </c>
      <c r="F38" s="46" t="s">
        <v>507</v>
      </c>
      <c r="G38" s="46" t="s">
        <v>508</v>
      </c>
      <c r="H38" s="46" t="s">
        <v>509</v>
      </c>
      <c r="I38" s="46" t="s">
        <v>306</v>
      </c>
      <c r="J38" s="46" t="s">
        <v>200</v>
      </c>
      <c r="K38" s="46" t="s">
        <v>283</v>
      </c>
      <c r="L38" s="46" t="s">
        <v>510</v>
      </c>
      <c r="M38" s="46">
        <v>65</v>
      </c>
      <c r="N38" s="46" t="s">
        <v>203</v>
      </c>
      <c r="O38" s="191">
        <v>45646</v>
      </c>
      <c r="P38" s="46" t="s">
        <v>511</v>
      </c>
      <c r="Q38" s="46"/>
      <c r="R38" s="46"/>
      <c r="S38" s="46"/>
      <c r="T38" s="46"/>
      <c r="U38" s="46"/>
      <c r="V38" s="46"/>
      <c r="W38" s="46"/>
      <c r="X38" s="46"/>
      <c r="Y38" s="46"/>
      <c r="Z38" s="72">
        <v>0.99839999999999995</v>
      </c>
      <c r="AA38" s="46" t="s">
        <v>512</v>
      </c>
      <c r="AB38" s="46" t="s">
        <v>513</v>
      </c>
      <c r="AC38" s="46"/>
      <c r="AD38" s="46"/>
      <c r="AE38" s="46"/>
      <c r="AF38" s="46"/>
      <c r="AG38" s="46"/>
      <c r="AH38" s="192"/>
      <c r="AI38" s="8"/>
      <c r="AJ38" s="8"/>
      <c r="AK38" s="8"/>
      <c r="AL38" s="8"/>
      <c r="AM38" s="8"/>
      <c r="AN38" s="8"/>
      <c r="AO38" s="8"/>
      <c r="AP38" s="8"/>
      <c r="AQ38" s="8"/>
      <c r="AR38" s="8"/>
      <c r="AS38" s="8"/>
      <c r="AT38" s="8"/>
      <c r="AU38" s="8"/>
      <c r="AV38" s="8"/>
      <c r="AW38" s="8"/>
      <c r="AX38" s="8"/>
      <c r="AY38" s="8"/>
      <c r="AZ38" s="8"/>
      <c r="BA38" s="8"/>
      <c r="BB38" s="35" t="s">
        <v>761</v>
      </c>
      <c r="BC38" s="35" t="s">
        <v>761</v>
      </c>
      <c r="BD38" s="35" t="s">
        <v>761</v>
      </c>
      <c r="BE38" s="8"/>
      <c r="BF38" s="8"/>
      <c r="BG38" s="8"/>
      <c r="BH38" s="8"/>
      <c r="BI38" s="8"/>
    </row>
    <row r="39" spans="1:61" ht="94.5" customHeight="1" x14ac:dyDescent="0.25">
      <c r="A39" s="46" t="s">
        <v>514</v>
      </c>
      <c r="B39" s="46" t="s">
        <v>515</v>
      </c>
      <c r="C39" s="46" t="s">
        <v>193</v>
      </c>
      <c r="D39" s="46" t="s">
        <v>516</v>
      </c>
      <c r="E39" s="46" t="s">
        <v>269</v>
      </c>
      <c r="F39" s="46" t="s">
        <v>517</v>
      </c>
      <c r="G39" s="46" t="s">
        <v>518</v>
      </c>
      <c r="H39" s="46" t="s">
        <v>272</v>
      </c>
      <c r="I39" s="46" t="s">
        <v>306</v>
      </c>
      <c r="J39" s="46" t="s">
        <v>200</v>
      </c>
      <c r="K39" s="46" t="s">
        <v>246</v>
      </c>
      <c r="L39" s="46" t="s">
        <v>519</v>
      </c>
      <c r="M39" s="46">
        <v>100</v>
      </c>
      <c r="N39" s="46" t="s">
        <v>203</v>
      </c>
      <c r="O39" s="191">
        <v>46133</v>
      </c>
      <c r="P39" s="46" t="s">
        <v>520</v>
      </c>
      <c r="Q39" s="46"/>
      <c r="R39" s="46"/>
      <c r="S39" s="46"/>
      <c r="T39" s="46"/>
      <c r="U39" s="46"/>
      <c r="V39" s="46"/>
      <c r="W39" s="74">
        <v>0.94110000000000005</v>
      </c>
      <c r="X39" s="46" t="s">
        <v>521</v>
      </c>
      <c r="Y39" s="46" t="s">
        <v>522</v>
      </c>
      <c r="Z39" s="46"/>
      <c r="AA39" s="46"/>
      <c r="AB39" s="46"/>
      <c r="AC39" s="46"/>
      <c r="AD39" s="46"/>
      <c r="AE39" s="46"/>
      <c r="AF39" s="72">
        <v>0.97609999999999997</v>
      </c>
      <c r="AG39" s="46" t="s">
        <v>523</v>
      </c>
      <c r="AH39" s="192" t="s">
        <v>356</v>
      </c>
      <c r="AI39" s="8"/>
      <c r="AJ39" s="8"/>
      <c r="AK39" s="8"/>
      <c r="AL39" s="8"/>
      <c r="AM39" s="8"/>
      <c r="AN39" s="8"/>
      <c r="AO39" s="8"/>
      <c r="AP39" s="8"/>
      <c r="AQ39" s="8"/>
      <c r="AR39" s="8"/>
      <c r="AS39" s="8"/>
      <c r="AT39" s="8"/>
      <c r="AU39" s="8"/>
      <c r="AV39" s="8"/>
      <c r="AW39" s="8"/>
      <c r="AX39" s="8"/>
      <c r="AY39" s="8"/>
      <c r="AZ39" s="8"/>
      <c r="BA39" s="8"/>
      <c r="BB39" s="189">
        <v>0.95860000000000001</v>
      </c>
      <c r="BC39" s="189">
        <f>BB39</f>
        <v>0.95860000000000001</v>
      </c>
      <c r="BD39" s="35" t="s">
        <v>760</v>
      </c>
      <c r="BE39" s="8"/>
      <c r="BF39" s="8"/>
      <c r="BG39" s="8"/>
      <c r="BH39" s="8"/>
      <c r="BI39" s="8"/>
    </row>
  </sheetData>
  <mergeCells count="72">
    <mergeCell ref="A1:A6"/>
    <mergeCell ref="BB8:BI8"/>
    <mergeCell ref="BB9:BD9"/>
    <mergeCell ref="BE9:BG9"/>
    <mergeCell ref="BH9:BH10"/>
    <mergeCell ref="BI9:BI10"/>
    <mergeCell ref="BA8:BA10"/>
    <mergeCell ref="AZ8:AZ10"/>
    <mergeCell ref="AY8:AY10"/>
    <mergeCell ref="AX8:AX10"/>
    <mergeCell ref="AW8:AW10"/>
    <mergeCell ref="AV8:AV10"/>
    <mergeCell ref="AU8:AU10"/>
    <mergeCell ref="AT8:AT10"/>
    <mergeCell ref="AS8:AS10"/>
    <mergeCell ref="AR8:AR10"/>
    <mergeCell ref="AQ8:AQ10"/>
    <mergeCell ref="AP8:AP10"/>
    <mergeCell ref="AO8:AO10"/>
    <mergeCell ref="AN8:AN10"/>
    <mergeCell ref="AM8:AM10"/>
    <mergeCell ref="AL8:AL10"/>
    <mergeCell ref="AK8:AK10"/>
    <mergeCell ref="AJ8:AJ10"/>
    <mergeCell ref="AI8:AI10"/>
    <mergeCell ref="AH8:AH10"/>
    <mergeCell ref="AG8:AG10"/>
    <mergeCell ref="AF8:AF10"/>
    <mergeCell ref="AE8:AE10"/>
    <mergeCell ref="AD8:AD10"/>
    <mergeCell ref="AC8:AC10"/>
    <mergeCell ref="AB8:AB10"/>
    <mergeCell ref="AA8:AA10"/>
    <mergeCell ref="Z8:Z10"/>
    <mergeCell ref="Y8:Y10"/>
    <mergeCell ref="X8:X10"/>
    <mergeCell ref="W8:W10"/>
    <mergeCell ref="V8:V10"/>
    <mergeCell ref="U8:U10"/>
    <mergeCell ref="T8:T10"/>
    <mergeCell ref="S8:S10"/>
    <mergeCell ref="R8:R10"/>
    <mergeCell ref="Q8:Q10"/>
    <mergeCell ref="P8:P10"/>
    <mergeCell ref="O8:O10"/>
    <mergeCell ref="N8:N10"/>
    <mergeCell ref="M8:M10"/>
    <mergeCell ref="L8:L10"/>
    <mergeCell ref="K8:K10"/>
    <mergeCell ref="J8:J10"/>
    <mergeCell ref="I8:I10"/>
    <mergeCell ref="A8:A10"/>
    <mergeCell ref="B8:B10"/>
    <mergeCell ref="C8:C10"/>
    <mergeCell ref="D8:D10"/>
    <mergeCell ref="E8:E10"/>
    <mergeCell ref="F8:F10"/>
    <mergeCell ref="G8:G10"/>
    <mergeCell ref="H8:H10"/>
    <mergeCell ref="BG1:BI6"/>
    <mergeCell ref="B1:BF1"/>
    <mergeCell ref="B2:BF2"/>
    <mergeCell ref="B3:BF3"/>
    <mergeCell ref="B6:BF6"/>
    <mergeCell ref="B4:O4"/>
    <mergeCell ref="B5:O5"/>
    <mergeCell ref="P4:AC4"/>
    <mergeCell ref="P5:AC5"/>
    <mergeCell ref="AD4:AR4"/>
    <mergeCell ref="AD5:AR5"/>
    <mergeCell ref="AS4:BF4"/>
    <mergeCell ref="AS5:BF5"/>
  </mergeCells>
  <pageMargins left="0" right="0" top="0" bottom="0" header="0.5" footer="0.5"/>
  <pageSetup pageOrder="overThenDown"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CT28"/>
  <sheetViews>
    <sheetView tabSelected="1" view="pageBreakPreview" topLeftCell="AH1" zoomScale="60" zoomScaleNormal="60" workbookViewId="0">
      <selection activeCell="AN14" sqref="AN14"/>
    </sheetView>
  </sheetViews>
  <sheetFormatPr baseColWidth="10" defaultColWidth="11.42578125" defaultRowHeight="14.25" x14ac:dyDescent="0.2"/>
  <cols>
    <col min="1" max="1" width="42" style="1" customWidth="1"/>
    <col min="2" max="2" width="54.140625" style="1" customWidth="1"/>
    <col min="3" max="3" width="49.140625" style="1" customWidth="1"/>
    <col min="4" max="4" width="14.7109375" style="1" customWidth="1"/>
    <col min="5" max="5" width="17.28515625" style="1" customWidth="1"/>
    <col min="6" max="6" width="14.7109375" style="4" customWidth="1"/>
    <col min="7" max="7" width="12.5703125" style="4" customWidth="1"/>
    <col min="8" max="8" width="13.42578125" style="4" customWidth="1"/>
    <col min="9" max="18" width="22.42578125" style="4" customWidth="1"/>
    <col min="19" max="19" width="11.7109375" style="4" customWidth="1"/>
    <col min="20" max="26" width="11.42578125" style="4"/>
    <col min="27" max="27" width="13.7109375" style="4" customWidth="1"/>
    <col min="28" max="28" width="11.42578125" style="4"/>
    <col min="29" max="29" width="14.7109375" style="4" customWidth="1"/>
    <col min="30" max="30" width="11.42578125" style="4"/>
    <col min="31" max="31" width="15.28515625" style="4" customWidth="1"/>
    <col min="32" max="32" width="61.7109375" style="4" customWidth="1"/>
    <col min="33" max="33" width="57.42578125" style="1" customWidth="1"/>
    <col min="34" max="34" width="15.7109375" style="1" customWidth="1"/>
    <col min="35" max="35" width="15.140625" style="1" customWidth="1"/>
    <col min="36" max="36" width="56.28515625" style="1" customWidth="1"/>
    <col min="37" max="37" width="55.28515625" style="1" customWidth="1"/>
    <col min="38" max="38" width="14.140625" style="1" customWidth="1"/>
    <col min="39" max="39" width="13.42578125" style="1" customWidth="1"/>
    <col min="40" max="40" width="67.140625" style="3" customWidth="1"/>
    <col min="41" max="41" width="67.42578125" style="1" customWidth="1"/>
    <col min="42" max="42" width="19.140625" style="1" customWidth="1"/>
    <col min="43" max="43" width="30.42578125" style="1" customWidth="1"/>
    <col min="44" max="45" width="17.28515625" style="1" customWidth="1"/>
    <col min="46" max="46" width="112.140625" style="1" customWidth="1"/>
    <col min="47" max="47" width="14" style="1" customWidth="1"/>
    <col min="48" max="48" width="15.7109375" style="1" customWidth="1"/>
    <col min="49" max="49" width="17.42578125" style="1" customWidth="1"/>
    <col min="50" max="50" width="11.42578125" style="1"/>
    <col min="51" max="51" width="15.42578125" style="1" customWidth="1"/>
    <col min="52" max="16384" width="11.42578125" style="1"/>
  </cols>
  <sheetData>
    <row r="1" spans="1:98" ht="20.100000000000001" customHeight="1" x14ac:dyDescent="0.2">
      <c r="A1" s="277"/>
      <c r="B1" s="278" t="s">
        <v>0</v>
      </c>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c r="AQ1" s="279"/>
      <c r="AR1" s="279"/>
      <c r="AS1" s="279"/>
      <c r="AT1" s="279"/>
      <c r="AU1" s="280"/>
      <c r="AV1" s="284"/>
      <c r="AW1" s="284"/>
      <c r="AX1" s="284"/>
      <c r="AY1" s="284"/>
      <c r="CO1" s="2"/>
      <c r="CR1" s="2"/>
      <c r="CT1" s="2"/>
    </row>
    <row r="2" spans="1:98" ht="20.100000000000001" customHeight="1" x14ac:dyDescent="0.2">
      <c r="A2" s="277"/>
      <c r="B2" s="278" t="s">
        <v>1</v>
      </c>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80"/>
      <c r="AV2" s="284"/>
      <c r="AW2" s="284"/>
      <c r="AX2" s="284"/>
      <c r="AY2" s="284"/>
      <c r="CO2" s="2"/>
      <c r="CR2" s="2"/>
      <c r="CT2" s="2"/>
    </row>
    <row r="3" spans="1:98" ht="20.100000000000001" customHeight="1" x14ac:dyDescent="0.2">
      <c r="A3" s="277"/>
      <c r="B3" s="278" t="s">
        <v>2</v>
      </c>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80"/>
      <c r="AV3" s="284"/>
      <c r="AW3" s="284"/>
      <c r="AX3" s="284"/>
      <c r="AY3" s="284"/>
      <c r="CO3" s="2"/>
      <c r="CR3" s="2"/>
      <c r="CT3" s="2"/>
    </row>
    <row r="4" spans="1:98" ht="20.100000000000001" customHeight="1" x14ac:dyDescent="0.2">
      <c r="A4" s="277"/>
      <c r="B4" s="266" t="s">
        <v>3</v>
      </c>
      <c r="C4" s="267"/>
      <c r="D4" s="267"/>
      <c r="E4" s="267"/>
      <c r="F4" s="267"/>
      <c r="G4" s="267"/>
      <c r="H4" s="267"/>
      <c r="I4" s="267"/>
      <c r="J4" s="267"/>
      <c r="K4" s="267"/>
      <c r="L4" s="268"/>
      <c r="M4" s="266" t="s">
        <v>4</v>
      </c>
      <c r="N4" s="267"/>
      <c r="O4" s="267"/>
      <c r="P4" s="267"/>
      <c r="Q4" s="267"/>
      <c r="R4" s="267"/>
      <c r="S4" s="267"/>
      <c r="T4" s="267"/>
      <c r="U4" s="267"/>
      <c r="V4" s="267"/>
      <c r="W4" s="267"/>
      <c r="X4" s="268"/>
      <c r="Y4" s="266" t="s">
        <v>5</v>
      </c>
      <c r="Z4" s="267"/>
      <c r="AA4" s="267"/>
      <c r="AB4" s="267"/>
      <c r="AC4" s="267"/>
      <c r="AD4" s="267"/>
      <c r="AE4" s="267"/>
      <c r="AF4" s="267"/>
      <c r="AG4" s="267"/>
      <c r="AH4" s="267"/>
      <c r="AI4" s="268"/>
      <c r="AJ4" s="266" t="s">
        <v>6</v>
      </c>
      <c r="AK4" s="267"/>
      <c r="AL4" s="267"/>
      <c r="AM4" s="267"/>
      <c r="AN4" s="267"/>
      <c r="AO4" s="267"/>
      <c r="AP4" s="267"/>
      <c r="AQ4" s="267"/>
      <c r="AR4" s="267"/>
      <c r="AS4" s="267"/>
      <c r="AT4" s="267"/>
      <c r="AU4" s="268"/>
      <c r="AV4" s="284"/>
      <c r="AW4" s="284"/>
      <c r="AX4" s="284"/>
      <c r="AY4" s="284"/>
      <c r="CO4" s="2"/>
      <c r="CR4" s="2"/>
      <c r="CT4" s="2"/>
    </row>
    <row r="5" spans="1:98" ht="20.100000000000001" customHeight="1" x14ac:dyDescent="0.2">
      <c r="A5" s="277"/>
      <c r="B5" s="266" t="s">
        <v>7</v>
      </c>
      <c r="C5" s="267"/>
      <c r="D5" s="267"/>
      <c r="E5" s="267"/>
      <c r="F5" s="267"/>
      <c r="G5" s="267"/>
      <c r="H5" s="267"/>
      <c r="I5" s="267"/>
      <c r="J5" s="267"/>
      <c r="K5" s="267"/>
      <c r="L5" s="268"/>
      <c r="M5" s="266">
        <v>4</v>
      </c>
      <c r="N5" s="267"/>
      <c r="O5" s="267"/>
      <c r="P5" s="267"/>
      <c r="Q5" s="267"/>
      <c r="R5" s="267"/>
      <c r="S5" s="267"/>
      <c r="T5" s="267"/>
      <c r="U5" s="267"/>
      <c r="V5" s="267"/>
      <c r="W5" s="267"/>
      <c r="X5" s="268"/>
      <c r="Y5" s="285">
        <v>45139</v>
      </c>
      <c r="Z5" s="286"/>
      <c r="AA5" s="286"/>
      <c r="AB5" s="286"/>
      <c r="AC5" s="286"/>
      <c r="AD5" s="286"/>
      <c r="AE5" s="286"/>
      <c r="AF5" s="286"/>
      <c r="AG5" s="286"/>
      <c r="AH5" s="286"/>
      <c r="AI5" s="287"/>
      <c r="AJ5" s="266" t="s">
        <v>524</v>
      </c>
      <c r="AK5" s="267"/>
      <c r="AL5" s="267"/>
      <c r="AM5" s="267"/>
      <c r="AN5" s="267"/>
      <c r="AO5" s="267"/>
      <c r="AP5" s="267"/>
      <c r="AQ5" s="267"/>
      <c r="AR5" s="267"/>
      <c r="AS5" s="267"/>
      <c r="AT5" s="267"/>
      <c r="AU5" s="268"/>
      <c r="AV5" s="284"/>
      <c r="AW5" s="284"/>
      <c r="AX5" s="284"/>
      <c r="AY5" s="284"/>
      <c r="CO5" s="2"/>
      <c r="CR5" s="2"/>
      <c r="CT5" s="2"/>
    </row>
    <row r="6" spans="1:98" ht="20.100000000000001" customHeight="1" x14ac:dyDescent="0.2">
      <c r="A6" s="277"/>
      <c r="B6" s="266" t="s">
        <v>9</v>
      </c>
      <c r="C6" s="267"/>
      <c r="D6" s="267"/>
      <c r="E6" s="267"/>
      <c r="F6" s="267"/>
      <c r="G6" s="267"/>
      <c r="H6" s="267"/>
      <c r="I6" s="267"/>
      <c r="J6" s="267"/>
      <c r="K6" s="267"/>
      <c r="L6" s="267"/>
      <c r="M6" s="267"/>
      <c r="N6" s="267"/>
      <c r="O6" s="267"/>
      <c r="P6" s="267"/>
      <c r="Q6" s="267"/>
      <c r="R6" s="267"/>
      <c r="S6" s="267"/>
      <c r="T6" s="267"/>
      <c r="U6" s="267"/>
      <c r="V6" s="267"/>
      <c r="W6" s="267"/>
      <c r="X6" s="267"/>
      <c r="Y6" s="267"/>
      <c r="Z6" s="267"/>
      <c r="AA6" s="267"/>
      <c r="AB6" s="267"/>
      <c r="AC6" s="267"/>
      <c r="AD6" s="267"/>
      <c r="AE6" s="267"/>
      <c r="AF6" s="267"/>
      <c r="AG6" s="267"/>
      <c r="AH6" s="267"/>
      <c r="AI6" s="267"/>
      <c r="AJ6" s="267"/>
      <c r="AK6" s="267"/>
      <c r="AL6" s="267"/>
      <c r="AM6" s="267"/>
      <c r="AN6" s="267"/>
      <c r="AO6" s="267"/>
      <c r="AP6" s="267"/>
      <c r="AQ6" s="267"/>
      <c r="AR6" s="267"/>
      <c r="AS6" s="267"/>
      <c r="AT6" s="267"/>
      <c r="AU6" s="268"/>
      <c r="AV6" s="284"/>
      <c r="AW6" s="284"/>
      <c r="AX6" s="284"/>
      <c r="AY6" s="284"/>
      <c r="CO6" s="2"/>
      <c r="CR6" s="2"/>
      <c r="CT6" s="2"/>
    </row>
    <row r="7" spans="1:98" ht="21.75" customHeight="1" x14ac:dyDescent="0.25">
      <c r="A7" s="275"/>
      <c r="B7" s="275"/>
      <c r="C7" s="275"/>
      <c r="D7" s="275"/>
      <c r="E7" s="275"/>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c r="AG7" s="275"/>
      <c r="AH7" s="275"/>
      <c r="AI7" s="275"/>
      <c r="AJ7" s="275"/>
      <c r="AK7" s="275"/>
      <c r="AL7" s="275"/>
      <c r="AM7" s="275"/>
      <c r="AN7" s="275"/>
      <c r="AO7" s="275"/>
      <c r="AP7" s="275"/>
      <c r="AQ7" s="275"/>
      <c r="AV7" s="2"/>
      <c r="CO7" s="2"/>
      <c r="CR7" s="2"/>
      <c r="CT7" s="2"/>
    </row>
    <row r="8" spans="1:98" s="102" customFormat="1" ht="14.1" customHeight="1" x14ac:dyDescent="0.25">
      <c r="A8" s="271" t="s">
        <v>525</v>
      </c>
      <c r="B8" s="271" t="s">
        <v>164</v>
      </c>
      <c r="C8" s="274" t="s">
        <v>526</v>
      </c>
      <c r="D8" s="271" t="s">
        <v>527</v>
      </c>
      <c r="E8" s="271" t="s">
        <v>528</v>
      </c>
      <c r="F8" s="274" t="s">
        <v>529</v>
      </c>
      <c r="G8" s="274"/>
      <c r="H8" s="274"/>
      <c r="I8" s="274"/>
      <c r="J8" s="274"/>
      <c r="K8" s="274"/>
      <c r="L8" s="274"/>
      <c r="M8" s="274"/>
      <c r="N8" s="274"/>
      <c r="O8" s="274"/>
      <c r="P8" s="274"/>
      <c r="Q8" s="274"/>
      <c r="R8" s="281" t="s">
        <v>530</v>
      </c>
      <c r="S8" s="271" t="s">
        <v>531</v>
      </c>
      <c r="T8" s="271"/>
      <c r="U8" s="271"/>
      <c r="V8" s="271"/>
      <c r="W8" s="271"/>
      <c r="X8" s="271"/>
      <c r="Y8" s="271"/>
      <c r="Z8" s="271"/>
      <c r="AA8" s="271"/>
      <c r="AB8" s="271"/>
      <c r="AC8" s="271"/>
      <c r="AD8" s="271"/>
      <c r="AE8" s="271" t="s">
        <v>532</v>
      </c>
      <c r="AF8" s="271" t="s">
        <v>533</v>
      </c>
      <c r="AG8" s="271" t="s">
        <v>534</v>
      </c>
      <c r="AH8" s="271" t="s">
        <v>535</v>
      </c>
      <c r="AI8" s="271" t="s">
        <v>536</v>
      </c>
      <c r="AJ8" s="271" t="s">
        <v>537</v>
      </c>
      <c r="AK8" s="271" t="s">
        <v>538</v>
      </c>
      <c r="AL8" s="271" t="s">
        <v>539</v>
      </c>
      <c r="AM8" s="271" t="s">
        <v>540</v>
      </c>
      <c r="AN8" s="271" t="s">
        <v>541</v>
      </c>
      <c r="AO8" s="271" t="s">
        <v>542</v>
      </c>
      <c r="AP8" s="271" t="s">
        <v>543</v>
      </c>
      <c r="AQ8" s="271" t="s">
        <v>544</v>
      </c>
      <c r="AR8" s="269" t="s">
        <v>30</v>
      </c>
      <c r="AS8" s="272"/>
      <c r="AT8" s="269"/>
      <c r="AU8" s="269"/>
      <c r="AV8" s="272"/>
      <c r="AW8" s="269"/>
      <c r="AX8" s="272"/>
      <c r="AY8" s="269"/>
      <c r="CO8" s="103"/>
      <c r="CR8" s="103"/>
      <c r="CT8" s="103"/>
    </row>
    <row r="9" spans="1:98" s="104" customFormat="1" ht="15" x14ac:dyDescent="0.25">
      <c r="A9" s="271"/>
      <c r="B9" s="271"/>
      <c r="C9" s="274"/>
      <c r="D9" s="271"/>
      <c r="E9" s="271"/>
      <c r="F9" s="274" t="s">
        <v>545</v>
      </c>
      <c r="G9" s="274" t="s">
        <v>546</v>
      </c>
      <c r="H9" s="274" t="s">
        <v>547</v>
      </c>
      <c r="I9" s="274" t="s">
        <v>548</v>
      </c>
      <c r="J9" s="274" t="s">
        <v>549</v>
      </c>
      <c r="K9" s="274" t="s">
        <v>550</v>
      </c>
      <c r="L9" s="274" t="s">
        <v>551</v>
      </c>
      <c r="M9" s="274" t="s">
        <v>552</v>
      </c>
      <c r="N9" s="274" t="s">
        <v>553</v>
      </c>
      <c r="O9" s="274" t="s">
        <v>554</v>
      </c>
      <c r="P9" s="274" t="s">
        <v>555</v>
      </c>
      <c r="Q9" s="274" t="s">
        <v>556</v>
      </c>
      <c r="R9" s="282"/>
      <c r="S9" s="271" t="s">
        <v>545</v>
      </c>
      <c r="T9" s="271" t="s">
        <v>546</v>
      </c>
      <c r="U9" s="271" t="s">
        <v>547</v>
      </c>
      <c r="V9" s="271" t="s">
        <v>548</v>
      </c>
      <c r="W9" s="271" t="s">
        <v>549</v>
      </c>
      <c r="X9" s="271" t="s">
        <v>550</v>
      </c>
      <c r="Y9" s="271" t="s">
        <v>551</v>
      </c>
      <c r="Z9" s="271" t="s">
        <v>552</v>
      </c>
      <c r="AA9" s="271" t="s">
        <v>553</v>
      </c>
      <c r="AB9" s="271" t="s">
        <v>554</v>
      </c>
      <c r="AC9" s="271" t="s">
        <v>555</v>
      </c>
      <c r="AD9" s="271" t="s">
        <v>556</v>
      </c>
      <c r="AE9" s="271"/>
      <c r="AF9" s="271"/>
      <c r="AG9" s="271"/>
      <c r="AH9" s="271"/>
      <c r="AI9" s="271"/>
      <c r="AJ9" s="271"/>
      <c r="AK9" s="271"/>
      <c r="AL9" s="271"/>
      <c r="AM9" s="271"/>
      <c r="AN9" s="271"/>
      <c r="AO9" s="271"/>
      <c r="AP9" s="271"/>
      <c r="AQ9" s="271"/>
      <c r="AR9" s="269" t="s">
        <v>31</v>
      </c>
      <c r="AS9" s="272"/>
      <c r="AT9" s="269"/>
      <c r="AU9" s="269" t="s">
        <v>32</v>
      </c>
      <c r="AV9" s="272"/>
      <c r="AW9" s="269"/>
      <c r="AX9" s="272" t="s">
        <v>33</v>
      </c>
      <c r="AY9" s="269" t="s">
        <v>34</v>
      </c>
    </row>
    <row r="10" spans="1:98" s="102" customFormat="1" ht="45" x14ac:dyDescent="0.25">
      <c r="A10" s="271"/>
      <c r="B10" s="271"/>
      <c r="C10" s="274"/>
      <c r="D10" s="271"/>
      <c r="E10" s="271"/>
      <c r="F10" s="274"/>
      <c r="G10" s="274"/>
      <c r="H10" s="274"/>
      <c r="I10" s="274"/>
      <c r="J10" s="274"/>
      <c r="K10" s="274"/>
      <c r="L10" s="274"/>
      <c r="M10" s="274"/>
      <c r="N10" s="274"/>
      <c r="O10" s="274"/>
      <c r="P10" s="274"/>
      <c r="Q10" s="274"/>
      <c r="R10" s="283"/>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P10" s="271"/>
      <c r="AQ10" s="271"/>
      <c r="AR10" s="105" t="s">
        <v>34</v>
      </c>
      <c r="AS10" s="106" t="s">
        <v>35</v>
      </c>
      <c r="AT10" s="105" t="s">
        <v>36</v>
      </c>
      <c r="AU10" s="105" t="s">
        <v>34</v>
      </c>
      <c r="AV10" s="106" t="s">
        <v>35</v>
      </c>
      <c r="AW10" s="105" t="s">
        <v>36</v>
      </c>
      <c r="AX10" s="273"/>
      <c r="AY10" s="270"/>
    </row>
    <row r="11" spans="1:98" s="102" customFormat="1" ht="60" x14ac:dyDescent="0.25">
      <c r="A11" s="107" t="s">
        <v>557</v>
      </c>
      <c r="B11" s="108" t="s">
        <v>269</v>
      </c>
      <c r="C11" s="109" t="s">
        <v>558</v>
      </c>
      <c r="D11" s="108">
        <v>1</v>
      </c>
      <c r="E11" s="110">
        <v>100</v>
      </c>
      <c r="F11" s="110">
        <v>0</v>
      </c>
      <c r="G11" s="110">
        <v>0</v>
      </c>
      <c r="H11" s="110">
        <v>0</v>
      </c>
      <c r="I11" s="110">
        <v>0</v>
      </c>
      <c r="J11" s="110">
        <v>0</v>
      </c>
      <c r="K11" s="110">
        <v>50</v>
      </c>
      <c r="L11" s="110">
        <v>0</v>
      </c>
      <c r="M11" s="110">
        <v>0</v>
      </c>
      <c r="N11" s="110">
        <v>0</v>
      </c>
      <c r="O11" s="110">
        <v>0</v>
      </c>
      <c r="P11" s="110">
        <v>0</v>
      </c>
      <c r="Q11" s="110">
        <v>50</v>
      </c>
      <c r="R11" s="111">
        <f>+SUM(F11:Q11)</f>
        <v>100</v>
      </c>
      <c r="S11" s="110">
        <v>0</v>
      </c>
      <c r="T11" s="110">
        <v>0</v>
      </c>
      <c r="U11" s="110">
        <v>0</v>
      </c>
      <c r="V11" s="110">
        <v>0</v>
      </c>
      <c r="W11" s="110">
        <v>0</v>
      </c>
      <c r="X11" s="110">
        <v>50</v>
      </c>
      <c r="Y11" s="112"/>
      <c r="Z11" s="112"/>
      <c r="AA11" s="112"/>
      <c r="AB11" s="112"/>
      <c r="AC11" s="112"/>
      <c r="AD11" s="112"/>
      <c r="AE11" s="110">
        <f>+SUM(S11:AD11)</f>
        <v>50</v>
      </c>
      <c r="AF11" s="113"/>
      <c r="AG11" s="114" t="s">
        <v>559</v>
      </c>
      <c r="AH11" s="112"/>
      <c r="AI11" s="112"/>
      <c r="AJ11" s="112"/>
      <c r="AK11" s="114" t="s">
        <v>560</v>
      </c>
      <c r="AL11" s="112"/>
      <c r="AM11" s="112"/>
      <c r="AN11" s="115"/>
      <c r="AO11" s="116" t="s">
        <v>561</v>
      </c>
      <c r="AP11" s="112"/>
      <c r="AQ11" s="112"/>
      <c r="AR11" s="292" t="s">
        <v>787</v>
      </c>
      <c r="AS11" s="292" t="s">
        <v>787</v>
      </c>
      <c r="AT11" s="296" t="s">
        <v>780</v>
      </c>
      <c r="AU11" s="112"/>
      <c r="AV11" s="112"/>
      <c r="AW11" s="112"/>
      <c r="AX11" s="112"/>
      <c r="AY11" s="112"/>
    </row>
    <row r="12" spans="1:98" s="118" customFormat="1" ht="409.5" x14ac:dyDescent="0.25">
      <c r="A12" s="107" t="s">
        <v>562</v>
      </c>
      <c r="B12" s="108" t="s">
        <v>269</v>
      </c>
      <c r="C12" s="117" t="s">
        <v>563</v>
      </c>
      <c r="D12" s="108">
        <v>2</v>
      </c>
      <c r="E12" s="110">
        <v>100</v>
      </c>
      <c r="F12" s="110">
        <v>0</v>
      </c>
      <c r="G12" s="110">
        <v>0</v>
      </c>
      <c r="H12" s="110">
        <v>25</v>
      </c>
      <c r="I12" s="110">
        <v>0</v>
      </c>
      <c r="J12" s="110">
        <v>0</v>
      </c>
      <c r="K12" s="110">
        <v>25</v>
      </c>
      <c r="L12" s="110">
        <v>0</v>
      </c>
      <c r="M12" s="110">
        <v>0</v>
      </c>
      <c r="N12" s="110">
        <v>25</v>
      </c>
      <c r="O12" s="110">
        <v>0</v>
      </c>
      <c r="P12" s="110">
        <v>0</v>
      </c>
      <c r="Q12" s="110">
        <v>25</v>
      </c>
      <c r="R12" s="111">
        <f>+SUM(F12:Q12)</f>
        <v>100</v>
      </c>
      <c r="S12" s="110">
        <v>0</v>
      </c>
      <c r="T12" s="110">
        <v>0</v>
      </c>
      <c r="U12" s="110">
        <v>24</v>
      </c>
      <c r="V12" s="110">
        <v>0</v>
      </c>
      <c r="W12" s="110">
        <v>0</v>
      </c>
      <c r="X12" s="110">
        <v>26</v>
      </c>
      <c r="Y12" s="110"/>
      <c r="Z12" s="110"/>
      <c r="AA12" s="110"/>
      <c r="AB12" s="110"/>
      <c r="AC12" s="110"/>
      <c r="AD12" s="110"/>
      <c r="AE12" s="110">
        <f t="shared" ref="AE12:AE28" si="0">+SUM(S12:AD12)</f>
        <v>50</v>
      </c>
      <c r="AF12" s="114" t="s">
        <v>564</v>
      </c>
      <c r="AG12" s="114" t="s">
        <v>565</v>
      </c>
      <c r="AH12" s="110"/>
      <c r="AI12" s="110"/>
      <c r="AJ12" s="114" t="s">
        <v>566</v>
      </c>
      <c r="AK12" s="114" t="s">
        <v>567</v>
      </c>
      <c r="AL12" s="110"/>
      <c r="AM12" s="110"/>
      <c r="AN12" s="116" t="s">
        <v>568</v>
      </c>
      <c r="AO12" s="116" t="s">
        <v>569</v>
      </c>
      <c r="AP12" s="110"/>
      <c r="AQ12" s="110"/>
      <c r="AR12" s="292" t="s">
        <v>787</v>
      </c>
      <c r="AS12" s="292" t="s">
        <v>787</v>
      </c>
      <c r="AT12" s="289" t="s">
        <v>779</v>
      </c>
      <c r="AU12" s="110"/>
      <c r="AV12" s="110"/>
      <c r="AW12" s="110"/>
      <c r="AX12" s="110"/>
      <c r="AY12" s="110"/>
    </row>
    <row r="13" spans="1:98" s="118" customFormat="1" ht="60" x14ac:dyDescent="0.25">
      <c r="A13" s="119" t="s">
        <v>570</v>
      </c>
      <c r="B13" s="108" t="s">
        <v>269</v>
      </c>
      <c r="C13" s="117" t="s">
        <v>571</v>
      </c>
      <c r="D13" s="108">
        <v>3</v>
      </c>
      <c r="E13" s="110">
        <v>100</v>
      </c>
      <c r="F13" s="110">
        <v>0</v>
      </c>
      <c r="G13" s="110">
        <v>0</v>
      </c>
      <c r="H13" s="110">
        <v>25</v>
      </c>
      <c r="I13" s="110">
        <v>0</v>
      </c>
      <c r="J13" s="110">
        <v>0</v>
      </c>
      <c r="K13" s="110">
        <v>25</v>
      </c>
      <c r="L13" s="110">
        <v>0</v>
      </c>
      <c r="M13" s="110">
        <v>0</v>
      </c>
      <c r="N13" s="110">
        <v>25</v>
      </c>
      <c r="O13" s="110">
        <v>0</v>
      </c>
      <c r="P13" s="110">
        <v>0</v>
      </c>
      <c r="Q13" s="110">
        <v>25</v>
      </c>
      <c r="R13" s="111">
        <f t="shared" ref="R13:R28" si="1">+SUM(F13:Q13)</f>
        <v>100</v>
      </c>
      <c r="S13" s="110">
        <v>0</v>
      </c>
      <c r="T13" s="110">
        <v>0</v>
      </c>
      <c r="U13" s="110">
        <v>25</v>
      </c>
      <c r="V13" s="110">
        <v>0</v>
      </c>
      <c r="W13" s="110">
        <v>0</v>
      </c>
      <c r="X13" s="110">
        <v>25</v>
      </c>
      <c r="Y13" s="110"/>
      <c r="Z13" s="110"/>
      <c r="AA13" s="110"/>
      <c r="AB13" s="110"/>
      <c r="AC13" s="110"/>
      <c r="AD13" s="110"/>
      <c r="AE13" s="110">
        <f t="shared" si="0"/>
        <v>50</v>
      </c>
      <c r="AF13" s="114" t="s">
        <v>572</v>
      </c>
      <c r="AG13" s="114" t="s">
        <v>573</v>
      </c>
      <c r="AH13" s="110"/>
      <c r="AI13" s="110"/>
      <c r="AJ13" s="114" t="s">
        <v>574</v>
      </c>
      <c r="AK13" s="114" t="s">
        <v>575</v>
      </c>
      <c r="AL13" s="110"/>
      <c r="AM13" s="110"/>
      <c r="AN13" s="116" t="s">
        <v>576</v>
      </c>
      <c r="AO13" s="116" t="s">
        <v>577</v>
      </c>
      <c r="AP13" s="110"/>
      <c r="AQ13" s="110"/>
      <c r="AR13" s="292" t="s">
        <v>787</v>
      </c>
      <c r="AS13" s="292" t="s">
        <v>787</v>
      </c>
      <c r="AT13" s="114" t="s">
        <v>779</v>
      </c>
      <c r="AU13" s="110"/>
      <c r="AV13" s="110"/>
      <c r="AW13" s="110"/>
      <c r="AX13" s="110"/>
      <c r="AY13" s="110"/>
    </row>
    <row r="14" spans="1:98" s="118" customFormat="1" ht="135" x14ac:dyDescent="0.25">
      <c r="A14" s="119" t="s">
        <v>578</v>
      </c>
      <c r="B14" s="108" t="s">
        <v>269</v>
      </c>
      <c r="C14" s="117" t="s">
        <v>579</v>
      </c>
      <c r="D14" s="108">
        <v>4</v>
      </c>
      <c r="E14" s="110">
        <v>100</v>
      </c>
      <c r="F14" s="110">
        <v>0</v>
      </c>
      <c r="G14" s="110">
        <v>0</v>
      </c>
      <c r="H14" s="110">
        <v>25</v>
      </c>
      <c r="I14" s="110">
        <v>0</v>
      </c>
      <c r="J14" s="110">
        <v>0</v>
      </c>
      <c r="K14" s="110">
        <v>25</v>
      </c>
      <c r="L14" s="110">
        <v>0</v>
      </c>
      <c r="M14" s="110">
        <v>0</v>
      </c>
      <c r="N14" s="110">
        <v>25</v>
      </c>
      <c r="O14" s="110">
        <v>0</v>
      </c>
      <c r="P14" s="110">
        <v>0</v>
      </c>
      <c r="Q14" s="110">
        <v>25</v>
      </c>
      <c r="R14" s="111">
        <f t="shared" si="1"/>
        <v>100</v>
      </c>
      <c r="S14" s="110">
        <v>0</v>
      </c>
      <c r="T14" s="110">
        <v>0</v>
      </c>
      <c r="U14" s="110">
        <v>25</v>
      </c>
      <c r="V14" s="110">
        <v>0</v>
      </c>
      <c r="W14" s="110">
        <v>0</v>
      </c>
      <c r="X14" s="110">
        <v>25</v>
      </c>
      <c r="Y14" s="110"/>
      <c r="Z14" s="110"/>
      <c r="AA14" s="110"/>
      <c r="AB14" s="110"/>
      <c r="AC14" s="110"/>
      <c r="AD14" s="110"/>
      <c r="AE14" s="110">
        <f t="shared" si="0"/>
        <v>50</v>
      </c>
      <c r="AF14" s="114" t="s">
        <v>580</v>
      </c>
      <c r="AG14" s="114" t="s">
        <v>581</v>
      </c>
      <c r="AH14" s="110"/>
      <c r="AI14" s="110"/>
      <c r="AJ14" s="114" t="s">
        <v>582</v>
      </c>
      <c r="AK14" s="114" t="s">
        <v>583</v>
      </c>
      <c r="AL14" s="110"/>
      <c r="AM14" s="110"/>
      <c r="AN14" s="116" t="s">
        <v>584</v>
      </c>
      <c r="AO14" s="116" t="s">
        <v>585</v>
      </c>
      <c r="AP14" s="110"/>
      <c r="AQ14" s="110"/>
      <c r="AR14" s="292" t="s">
        <v>787</v>
      </c>
      <c r="AS14" s="292" t="s">
        <v>787</v>
      </c>
      <c r="AT14" s="114" t="s">
        <v>779</v>
      </c>
      <c r="AU14" s="110"/>
      <c r="AV14" s="110"/>
      <c r="AW14" s="110"/>
      <c r="AX14" s="110"/>
      <c r="AY14" s="110"/>
    </row>
    <row r="15" spans="1:98" s="118" customFormat="1" ht="60" x14ac:dyDescent="0.25">
      <c r="A15" s="119" t="s">
        <v>586</v>
      </c>
      <c r="B15" s="108" t="s">
        <v>269</v>
      </c>
      <c r="C15" s="117" t="s">
        <v>587</v>
      </c>
      <c r="D15" s="108">
        <v>5</v>
      </c>
      <c r="E15" s="110">
        <v>100</v>
      </c>
      <c r="F15" s="110">
        <v>0</v>
      </c>
      <c r="G15" s="110">
        <v>0</v>
      </c>
      <c r="H15" s="110">
        <v>25</v>
      </c>
      <c r="I15" s="110">
        <v>0</v>
      </c>
      <c r="J15" s="110">
        <v>0</v>
      </c>
      <c r="K15" s="110">
        <v>25</v>
      </c>
      <c r="L15" s="110">
        <v>0</v>
      </c>
      <c r="M15" s="110">
        <v>0</v>
      </c>
      <c r="N15" s="110">
        <v>25</v>
      </c>
      <c r="O15" s="110">
        <v>0</v>
      </c>
      <c r="P15" s="110">
        <v>0</v>
      </c>
      <c r="Q15" s="110">
        <v>25</v>
      </c>
      <c r="R15" s="111">
        <f t="shared" si="1"/>
        <v>100</v>
      </c>
      <c r="S15" s="110">
        <v>0</v>
      </c>
      <c r="T15" s="110">
        <v>0</v>
      </c>
      <c r="U15" s="110">
        <v>25</v>
      </c>
      <c r="V15" s="110">
        <v>0</v>
      </c>
      <c r="W15" s="110">
        <v>0</v>
      </c>
      <c r="X15" s="110">
        <v>25</v>
      </c>
      <c r="Y15" s="110"/>
      <c r="Z15" s="110"/>
      <c r="AA15" s="110"/>
      <c r="AB15" s="110"/>
      <c r="AC15" s="110"/>
      <c r="AD15" s="110"/>
      <c r="AE15" s="110">
        <f t="shared" si="0"/>
        <v>50</v>
      </c>
      <c r="AF15" s="114" t="s">
        <v>588</v>
      </c>
      <c r="AG15" s="114" t="s">
        <v>589</v>
      </c>
      <c r="AH15" s="110"/>
      <c r="AI15" s="110"/>
      <c r="AJ15" s="114" t="s">
        <v>590</v>
      </c>
      <c r="AK15" s="114" t="s">
        <v>591</v>
      </c>
      <c r="AL15" s="110"/>
      <c r="AM15" s="110"/>
      <c r="AN15" s="116" t="s">
        <v>592</v>
      </c>
      <c r="AO15" s="116" t="s">
        <v>593</v>
      </c>
      <c r="AP15" s="110"/>
      <c r="AQ15" s="110"/>
      <c r="AR15" s="292" t="s">
        <v>787</v>
      </c>
      <c r="AS15" s="292" t="s">
        <v>787</v>
      </c>
      <c r="AT15" s="114" t="s">
        <v>779</v>
      </c>
      <c r="AU15" s="110"/>
      <c r="AV15" s="110"/>
      <c r="AW15" s="110"/>
      <c r="AX15" s="110"/>
      <c r="AY15" s="110"/>
    </row>
    <row r="16" spans="1:98" s="118" customFormat="1" ht="60" x14ac:dyDescent="0.25">
      <c r="A16" s="119" t="s">
        <v>594</v>
      </c>
      <c r="B16" s="108" t="s">
        <v>269</v>
      </c>
      <c r="C16" s="117" t="s">
        <v>595</v>
      </c>
      <c r="D16" s="108">
        <v>6</v>
      </c>
      <c r="E16" s="110">
        <v>100</v>
      </c>
      <c r="F16" s="110">
        <v>0</v>
      </c>
      <c r="G16" s="110">
        <v>0</v>
      </c>
      <c r="H16" s="110">
        <v>25</v>
      </c>
      <c r="I16" s="110">
        <v>0</v>
      </c>
      <c r="J16" s="110">
        <v>0</v>
      </c>
      <c r="K16" s="110">
        <v>25</v>
      </c>
      <c r="L16" s="110">
        <v>0</v>
      </c>
      <c r="M16" s="110">
        <v>0</v>
      </c>
      <c r="N16" s="110">
        <v>25</v>
      </c>
      <c r="O16" s="110">
        <v>0</v>
      </c>
      <c r="P16" s="110">
        <v>0</v>
      </c>
      <c r="Q16" s="110">
        <v>25</v>
      </c>
      <c r="R16" s="111">
        <f t="shared" si="1"/>
        <v>100</v>
      </c>
      <c r="S16" s="110">
        <v>0</v>
      </c>
      <c r="T16" s="110">
        <v>0</v>
      </c>
      <c r="U16" s="110">
        <v>25</v>
      </c>
      <c r="V16" s="110">
        <v>0</v>
      </c>
      <c r="W16" s="110">
        <v>0</v>
      </c>
      <c r="X16" s="110">
        <v>25</v>
      </c>
      <c r="Y16" s="110"/>
      <c r="Z16" s="110"/>
      <c r="AA16" s="110"/>
      <c r="AB16" s="110"/>
      <c r="AC16" s="110"/>
      <c r="AD16" s="110"/>
      <c r="AE16" s="110">
        <f t="shared" si="0"/>
        <v>50</v>
      </c>
      <c r="AF16" s="114" t="s">
        <v>596</v>
      </c>
      <c r="AG16" s="114" t="s">
        <v>597</v>
      </c>
      <c r="AH16" s="110"/>
      <c r="AI16" s="110"/>
      <c r="AJ16" s="114" t="s">
        <v>598</v>
      </c>
      <c r="AK16" s="114" t="s">
        <v>599</v>
      </c>
      <c r="AL16" s="110"/>
      <c r="AM16" s="110"/>
      <c r="AN16" s="116" t="s">
        <v>600</v>
      </c>
      <c r="AO16" s="116" t="s">
        <v>601</v>
      </c>
      <c r="AP16" s="110"/>
      <c r="AQ16" s="110"/>
      <c r="AR16" s="292" t="s">
        <v>787</v>
      </c>
      <c r="AS16" s="292" t="s">
        <v>787</v>
      </c>
      <c r="AT16" s="114" t="s">
        <v>779</v>
      </c>
      <c r="AU16" s="110"/>
      <c r="AV16" s="110"/>
      <c r="AW16" s="110"/>
      <c r="AX16" s="110"/>
      <c r="AY16" s="110"/>
    </row>
    <row r="17" spans="1:51" s="118" customFormat="1" ht="120" x14ac:dyDescent="0.25">
      <c r="A17" s="119" t="s">
        <v>602</v>
      </c>
      <c r="B17" s="108" t="s">
        <v>269</v>
      </c>
      <c r="C17" s="117" t="s">
        <v>603</v>
      </c>
      <c r="D17" s="108">
        <v>7</v>
      </c>
      <c r="E17" s="110">
        <v>100</v>
      </c>
      <c r="F17" s="110">
        <v>0</v>
      </c>
      <c r="G17" s="110">
        <v>0</v>
      </c>
      <c r="H17" s="110">
        <v>25</v>
      </c>
      <c r="I17" s="110">
        <v>0</v>
      </c>
      <c r="J17" s="110">
        <v>0</v>
      </c>
      <c r="K17" s="110">
        <v>25</v>
      </c>
      <c r="L17" s="110">
        <v>0</v>
      </c>
      <c r="M17" s="110">
        <v>0</v>
      </c>
      <c r="N17" s="110">
        <v>25</v>
      </c>
      <c r="O17" s="110">
        <v>0</v>
      </c>
      <c r="P17" s="110">
        <v>0</v>
      </c>
      <c r="Q17" s="110">
        <v>25</v>
      </c>
      <c r="R17" s="111">
        <f t="shared" si="1"/>
        <v>100</v>
      </c>
      <c r="S17" s="110">
        <v>0</v>
      </c>
      <c r="T17" s="110">
        <v>0</v>
      </c>
      <c r="U17" s="110">
        <v>25</v>
      </c>
      <c r="V17" s="110">
        <v>0</v>
      </c>
      <c r="W17" s="110">
        <v>0</v>
      </c>
      <c r="X17" s="110">
        <v>25</v>
      </c>
      <c r="Y17" s="110"/>
      <c r="Z17" s="110"/>
      <c r="AA17" s="110"/>
      <c r="AB17" s="110"/>
      <c r="AC17" s="110"/>
      <c r="AD17" s="110"/>
      <c r="AE17" s="110">
        <f t="shared" si="0"/>
        <v>50</v>
      </c>
      <c r="AF17" s="114" t="s">
        <v>604</v>
      </c>
      <c r="AG17" s="114" t="s">
        <v>605</v>
      </c>
      <c r="AH17" s="110"/>
      <c r="AI17" s="110"/>
      <c r="AJ17" s="114" t="s">
        <v>606</v>
      </c>
      <c r="AK17" s="114" t="s">
        <v>607</v>
      </c>
      <c r="AL17" s="110"/>
      <c r="AM17" s="110"/>
      <c r="AN17" s="116" t="s">
        <v>608</v>
      </c>
      <c r="AO17" s="116" t="s">
        <v>609</v>
      </c>
      <c r="AP17" s="110"/>
      <c r="AQ17" s="110"/>
      <c r="AR17" s="292" t="s">
        <v>787</v>
      </c>
      <c r="AS17" s="292" t="s">
        <v>787</v>
      </c>
      <c r="AT17" s="114" t="s">
        <v>779</v>
      </c>
      <c r="AU17" s="110"/>
      <c r="AV17" s="110"/>
      <c r="AW17" s="110"/>
      <c r="AX17" s="110"/>
      <c r="AY17" s="110"/>
    </row>
    <row r="18" spans="1:51" s="118" customFormat="1" ht="409.5" x14ac:dyDescent="0.25">
      <c r="A18" s="107" t="s">
        <v>610</v>
      </c>
      <c r="B18" s="108" t="s">
        <v>269</v>
      </c>
      <c r="C18" s="117" t="s">
        <v>611</v>
      </c>
      <c r="D18" s="108">
        <v>8</v>
      </c>
      <c r="E18" s="110">
        <v>100</v>
      </c>
      <c r="F18" s="110">
        <v>0</v>
      </c>
      <c r="G18" s="110">
        <v>0</v>
      </c>
      <c r="H18" s="110">
        <v>20</v>
      </c>
      <c r="I18" s="110">
        <v>0</v>
      </c>
      <c r="J18" s="110">
        <v>0</v>
      </c>
      <c r="K18" s="110">
        <v>30</v>
      </c>
      <c r="L18" s="110">
        <v>0</v>
      </c>
      <c r="M18" s="110">
        <v>0</v>
      </c>
      <c r="N18" s="110">
        <v>30</v>
      </c>
      <c r="O18" s="110">
        <v>0</v>
      </c>
      <c r="P18" s="110">
        <v>0</v>
      </c>
      <c r="Q18" s="110">
        <v>20</v>
      </c>
      <c r="R18" s="111">
        <f t="shared" si="1"/>
        <v>100</v>
      </c>
      <c r="S18" s="110">
        <v>0</v>
      </c>
      <c r="T18" s="110">
        <v>0</v>
      </c>
      <c r="U18" s="110">
        <v>20</v>
      </c>
      <c r="V18" s="110">
        <v>0</v>
      </c>
      <c r="W18" s="110">
        <v>0</v>
      </c>
      <c r="X18" s="110">
        <v>30</v>
      </c>
      <c r="Y18" s="110"/>
      <c r="Z18" s="110"/>
      <c r="AA18" s="110"/>
      <c r="AB18" s="110"/>
      <c r="AC18" s="110"/>
      <c r="AD18" s="110"/>
      <c r="AE18" s="110">
        <f t="shared" si="0"/>
        <v>50</v>
      </c>
      <c r="AF18" s="289" t="s">
        <v>612</v>
      </c>
      <c r="AG18" s="289" t="s">
        <v>613</v>
      </c>
      <c r="AH18" s="110"/>
      <c r="AI18" s="110"/>
      <c r="AJ18" s="114" t="s">
        <v>614</v>
      </c>
      <c r="AK18" s="114" t="s">
        <v>615</v>
      </c>
      <c r="AL18" s="110"/>
      <c r="AM18" s="110"/>
      <c r="AN18" s="116" t="s">
        <v>616</v>
      </c>
      <c r="AO18" s="116" t="s">
        <v>617</v>
      </c>
      <c r="AP18" s="110"/>
      <c r="AQ18" s="110"/>
      <c r="AR18" s="110">
        <v>50</v>
      </c>
      <c r="AS18" s="288">
        <v>0.5</v>
      </c>
      <c r="AT18" s="290" t="s">
        <v>773</v>
      </c>
      <c r="AU18" s="110"/>
      <c r="AV18" s="110"/>
      <c r="AW18" s="110"/>
      <c r="AX18" s="110"/>
      <c r="AY18" s="110"/>
    </row>
    <row r="19" spans="1:51" s="118" customFormat="1" ht="60" x14ac:dyDescent="0.25">
      <c r="A19" s="107" t="s">
        <v>618</v>
      </c>
      <c r="B19" s="108" t="s">
        <v>269</v>
      </c>
      <c r="C19" s="117" t="s">
        <v>619</v>
      </c>
      <c r="D19" s="108">
        <v>9</v>
      </c>
      <c r="E19" s="110">
        <v>100</v>
      </c>
      <c r="F19" s="110">
        <v>0</v>
      </c>
      <c r="G19" s="110">
        <v>0</v>
      </c>
      <c r="H19" s="110">
        <v>50</v>
      </c>
      <c r="I19" s="110">
        <v>0</v>
      </c>
      <c r="J19" s="110">
        <v>0</v>
      </c>
      <c r="K19" s="110">
        <v>0</v>
      </c>
      <c r="L19" s="110">
        <v>0</v>
      </c>
      <c r="M19" s="110">
        <v>0</v>
      </c>
      <c r="N19" s="110">
        <v>50</v>
      </c>
      <c r="O19" s="110">
        <v>0</v>
      </c>
      <c r="P19" s="110">
        <v>0</v>
      </c>
      <c r="Q19" s="110">
        <v>0</v>
      </c>
      <c r="R19" s="111">
        <f t="shared" si="1"/>
        <v>100</v>
      </c>
      <c r="S19" s="110">
        <v>0</v>
      </c>
      <c r="T19" s="110">
        <v>0</v>
      </c>
      <c r="U19" s="110">
        <v>50</v>
      </c>
      <c r="V19" s="110">
        <v>0</v>
      </c>
      <c r="W19" s="110">
        <v>0</v>
      </c>
      <c r="X19" s="110">
        <v>0</v>
      </c>
      <c r="Y19" s="110"/>
      <c r="Z19" s="110"/>
      <c r="AA19" s="110"/>
      <c r="AB19" s="110"/>
      <c r="AC19" s="110"/>
      <c r="AD19" s="110"/>
      <c r="AE19" s="110">
        <f t="shared" si="0"/>
        <v>50</v>
      </c>
      <c r="AF19" s="114" t="s">
        <v>620</v>
      </c>
      <c r="AG19" s="110"/>
      <c r="AH19" s="110"/>
      <c r="AI19" s="110"/>
      <c r="AJ19" s="114" t="s">
        <v>621</v>
      </c>
      <c r="AK19" s="110"/>
      <c r="AL19" s="110"/>
      <c r="AM19" s="110"/>
      <c r="AN19" s="116" t="s">
        <v>622</v>
      </c>
      <c r="AO19" s="110"/>
      <c r="AP19" s="110"/>
      <c r="AQ19" s="110"/>
      <c r="AR19" s="157">
        <v>50</v>
      </c>
      <c r="AS19" s="158">
        <v>0.5</v>
      </c>
      <c r="AT19" s="156" t="s">
        <v>703</v>
      </c>
      <c r="AU19" s="110"/>
      <c r="AV19" s="110"/>
      <c r="AW19" s="110"/>
      <c r="AX19" s="110"/>
      <c r="AY19" s="110"/>
    </row>
    <row r="20" spans="1:51" s="118" customFormat="1" ht="105" x14ac:dyDescent="0.25">
      <c r="A20" s="107" t="s">
        <v>623</v>
      </c>
      <c r="B20" s="108" t="s">
        <v>40</v>
      </c>
      <c r="C20" s="117" t="s">
        <v>624</v>
      </c>
      <c r="D20" s="108">
        <v>10</v>
      </c>
      <c r="E20" s="110">
        <v>100</v>
      </c>
      <c r="F20" s="110">
        <v>0</v>
      </c>
      <c r="G20" s="110">
        <v>0</v>
      </c>
      <c r="H20" s="110">
        <v>15</v>
      </c>
      <c r="I20" s="110">
        <v>0</v>
      </c>
      <c r="J20" s="110">
        <v>0</v>
      </c>
      <c r="K20" s="110">
        <v>25</v>
      </c>
      <c r="L20" s="110">
        <v>0</v>
      </c>
      <c r="M20" s="110">
        <v>0</v>
      </c>
      <c r="N20" s="110">
        <v>25</v>
      </c>
      <c r="O20" s="110">
        <v>0</v>
      </c>
      <c r="P20" s="110">
        <v>0</v>
      </c>
      <c r="Q20" s="110">
        <v>35</v>
      </c>
      <c r="R20" s="111">
        <f t="shared" si="1"/>
        <v>100</v>
      </c>
      <c r="S20" s="110">
        <v>0</v>
      </c>
      <c r="T20" s="110">
        <v>0</v>
      </c>
      <c r="U20" s="110">
        <v>15</v>
      </c>
      <c r="V20" s="110">
        <v>0</v>
      </c>
      <c r="W20" s="110">
        <v>0</v>
      </c>
      <c r="X20" s="110">
        <v>20</v>
      </c>
      <c r="Y20" s="110"/>
      <c r="Z20" s="110"/>
      <c r="AA20" s="110"/>
      <c r="AB20" s="110"/>
      <c r="AC20" s="110"/>
      <c r="AD20" s="110"/>
      <c r="AE20" s="110">
        <f t="shared" si="0"/>
        <v>35</v>
      </c>
      <c r="AF20" s="114" t="s">
        <v>625</v>
      </c>
      <c r="AG20" s="114" t="s">
        <v>626</v>
      </c>
      <c r="AH20" s="110"/>
      <c r="AI20" s="110"/>
      <c r="AJ20" s="114" t="s">
        <v>627</v>
      </c>
      <c r="AK20" s="114" t="s">
        <v>628</v>
      </c>
      <c r="AL20" s="110"/>
      <c r="AM20" s="110"/>
      <c r="AN20" s="116" t="s">
        <v>629</v>
      </c>
      <c r="AO20" s="116" t="s">
        <v>630</v>
      </c>
      <c r="AP20" s="110"/>
      <c r="AQ20" s="110"/>
      <c r="AR20" s="292" t="s">
        <v>787</v>
      </c>
      <c r="AS20" s="292" t="s">
        <v>787</v>
      </c>
      <c r="AT20" s="289" t="s">
        <v>780</v>
      </c>
      <c r="AU20" s="110"/>
      <c r="AV20" s="110"/>
      <c r="AW20" s="110"/>
      <c r="AX20" s="110"/>
      <c r="AY20" s="110"/>
    </row>
    <row r="21" spans="1:51" s="102" customFormat="1" ht="409.6" customHeight="1" x14ac:dyDescent="0.25">
      <c r="A21" s="107" t="s">
        <v>631</v>
      </c>
      <c r="B21" s="194" t="s">
        <v>314</v>
      </c>
      <c r="C21" s="109" t="s">
        <v>632</v>
      </c>
      <c r="D21" s="108">
        <v>11</v>
      </c>
      <c r="E21" s="110">
        <v>100</v>
      </c>
      <c r="F21" s="110">
        <v>0</v>
      </c>
      <c r="G21" s="110">
        <v>0</v>
      </c>
      <c r="H21" s="110">
        <v>0</v>
      </c>
      <c r="I21" s="110">
        <v>0</v>
      </c>
      <c r="J21" s="110">
        <v>0</v>
      </c>
      <c r="K21" s="110">
        <v>50</v>
      </c>
      <c r="L21" s="110">
        <v>0</v>
      </c>
      <c r="M21" s="110">
        <v>0</v>
      </c>
      <c r="N21" s="110">
        <v>0</v>
      </c>
      <c r="O21" s="110">
        <v>0</v>
      </c>
      <c r="P21" s="110">
        <v>0</v>
      </c>
      <c r="Q21" s="110">
        <v>50</v>
      </c>
      <c r="R21" s="111">
        <f t="shared" si="1"/>
        <v>100</v>
      </c>
      <c r="S21" s="110">
        <v>0</v>
      </c>
      <c r="T21" s="110">
        <v>0</v>
      </c>
      <c r="U21" s="110">
        <v>0</v>
      </c>
      <c r="V21" s="110">
        <v>0</v>
      </c>
      <c r="W21" s="110">
        <v>0</v>
      </c>
      <c r="X21" s="110">
        <v>51</v>
      </c>
      <c r="Y21" s="110"/>
      <c r="Z21" s="110"/>
      <c r="AA21" s="110"/>
      <c r="AB21" s="110"/>
      <c r="AC21" s="110"/>
      <c r="AD21" s="110"/>
      <c r="AE21" s="110">
        <f t="shared" si="0"/>
        <v>51</v>
      </c>
      <c r="AF21" s="114"/>
      <c r="AG21" s="113" t="s">
        <v>633</v>
      </c>
      <c r="AH21" s="112"/>
      <c r="AI21" s="112"/>
      <c r="AJ21" s="120"/>
      <c r="AK21" s="121" t="s">
        <v>634</v>
      </c>
      <c r="AL21" s="112"/>
      <c r="AM21" s="112"/>
      <c r="AN21" s="122"/>
      <c r="AO21" s="113" t="s">
        <v>635</v>
      </c>
      <c r="AP21" s="112"/>
      <c r="AQ21" s="112"/>
      <c r="AR21" s="197">
        <v>0.40600000000000003</v>
      </c>
      <c r="AS21" s="197">
        <f>AR21</f>
        <v>0.40600000000000003</v>
      </c>
      <c r="AT21" s="196" t="s">
        <v>762</v>
      </c>
      <c r="AU21" s="112"/>
      <c r="AV21" s="112"/>
      <c r="AW21" s="112"/>
      <c r="AX21" s="112"/>
      <c r="AY21" s="112"/>
    </row>
    <row r="22" spans="1:51" s="102" customFormat="1" ht="409.6" x14ac:dyDescent="0.25">
      <c r="A22" s="107" t="s">
        <v>636</v>
      </c>
      <c r="B22" s="194" t="s">
        <v>314</v>
      </c>
      <c r="C22" s="109" t="s">
        <v>637</v>
      </c>
      <c r="D22" s="108">
        <v>12</v>
      </c>
      <c r="E22" s="110">
        <v>100</v>
      </c>
      <c r="F22" s="110">
        <v>0</v>
      </c>
      <c r="G22" s="110">
        <v>0</v>
      </c>
      <c r="H22" s="110">
        <v>0</v>
      </c>
      <c r="I22" s="110">
        <v>0</v>
      </c>
      <c r="J22" s="110">
        <v>0</v>
      </c>
      <c r="K22" s="110">
        <v>50</v>
      </c>
      <c r="L22" s="110">
        <v>0</v>
      </c>
      <c r="M22" s="110">
        <v>0</v>
      </c>
      <c r="N22" s="110">
        <v>0</v>
      </c>
      <c r="O22" s="110">
        <v>0</v>
      </c>
      <c r="P22" s="110">
        <v>0</v>
      </c>
      <c r="Q22" s="110">
        <v>50</v>
      </c>
      <c r="R22" s="111">
        <f t="shared" si="1"/>
        <v>100</v>
      </c>
      <c r="S22" s="110">
        <v>0</v>
      </c>
      <c r="T22" s="110">
        <v>0</v>
      </c>
      <c r="U22" s="110">
        <v>0</v>
      </c>
      <c r="V22" s="110">
        <v>0</v>
      </c>
      <c r="W22" s="110">
        <v>0</v>
      </c>
      <c r="X22" s="110">
        <v>53</v>
      </c>
      <c r="Y22" s="110"/>
      <c r="Z22" s="110"/>
      <c r="AA22" s="110"/>
      <c r="AB22" s="110"/>
      <c r="AC22" s="110"/>
      <c r="AD22" s="110"/>
      <c r="AE22" s="110">
        <f t="shared" si="0"/>
        <v>53</v>
      </c>
      <c r="AF22" s="114"/>
      <c r="AG22" s="113" t="s">
        <v>638</v>
      </c>
      <c r="AH22" s="112"/>
      <c r="AI22" s="112"/>
      <c r="AJ22" s="123" t="s">
        <v>639</v>
      </c>
      <c r="AK22" s="112"/>
      <c r="AL22" s="112"/>
      <c r="AM22" s="112"/>
      <c r="AN22" s="115"/>
      <c r="AO22" s="113" t="s">
        <v>640</v>
      </c>
      <c r="AP22" s="112"/>
      <c r="AQ22" s="112"/>
      <c r="AR22" s="197">
        <v>0.26919999999999999</v>
      </c>
      <c r="AS22" s="197">
        <f>AR22</f>
        <v>0.26919999999999999</v>
      </c>
      <c r="AT22" s="195" t="s">
        <v>763</v>
      </c>
      <c r="AU22" s="112"/>
      <c r="AV22" s="112"/>
      <c r="AW22" s="112"/>
      <c r="AX22" s="112"/>
      <c r="AY22" s="112"/>
    </row>
    <row r="23" spans="1:51" s="118" customFormat="1" ht="96" customHeight="1" x14ac:dyDescent="0.25">
      <c r="A23" s="107" t="s">
        <v>641</v>
      </c>
      <c r="B23" s="108" t="s">
        <v>314</v>
      </c>
      <c r="C23" s="117" t="s">
        <v>642</v>
      </c>
      <c r="D23" s="108">
        <v>13</v>
      </c>
      <c r="E23" s="110">
        <v>100</v>
      </c>
      <c r="F23" s="110">
        <v>0</v>
      </c>
      <c r="G23" s="110">
        <v>0</v>
      </c>
      <c r="H23" s="110">
        <v>25</v>
      </c>
      <c r="I23" s="110">
        <v>0</v>
      </c>
      <c r="J23" s="110">
        <v>0</v>
      </c>
      <c r="K23" s="110">
        <v>25</v>
      </c>
      <c r="L23" s="110">
        <v>0</v>
      </c>
      <c r="M23" s="110">
        <v>0</v>
      </c>
      <c r="N23" s="110">
        <v>25</v>
      </c>
      <c r="O23" s="110">
        <v>0</v>
      </c>
      <c r="P23" s="110">
        <v>0</v>
      </c>
      <c r="Q23" s="110">
        <v>25</v>
      </c>
      <c r="R23" s="111">
        <f t="shared" si="1"/>
        <v>100</v>
      </c>
      <c r="S23" s="110">
        <v>0</v>
      </c>
      <c r="T23" s="110">
        <v>0</v>
      </c>
      <c r="U23" s="110">
        <v>25</v>
      </c>
      <c r="V23" s="110">
        <v>0</v>
      </c>
      <c r="W23" s="110">
        <v>0</v>
      </c>
      <c r="X23" s="110">
        <v>25</v>
      </c>
      <c r="Y23" s="110"/>
      <c r="Z23" s="110"/>
      <c r="AA23" s="110"/>
      <c r="AB23" s="110"/>
      <c r="AC23" s="110"/>
      <c r="AD23" s="110"/>
      <c r="AE23" s="110">
        <f t="shared" si="0"/>
        <v>50</v>
      </c>
      <c r="AF23" s="114" t="s">
        <v>643</v>
      </c>
      <c r="AG23" s="114" t="s">
        <v>644</v>
      </c>
      <c r="AH23" s="110"/>
      <c r="AI23" s="110"/>
      <c r="AJ23" s="114" t="s">
        <v>645</v>
      </c>
      <c r="AK23" s="114" t="s">
        <v>646</v>
      </c>
      <c r="AL23" s="110"/>
      <c r="AM23" s="110"/>
      <c r="AN23" s="116" t="s">
        <v>647</v>
      </c>
      <c r="AO23" s="116" t="s">
        <v>648</v>
      </c>
      <c r="AP23" s="110"/>
      <c r="AQ23" s="110"/>
      <c r="AR23" s="293">
        <v>50</v>
      </c>
      <c r="AS23" s="294">
        <v>0.5</v>
      </c>
      <c r="AT23" s="295" t="s">
        <v>781</v>
      </c>
      <c r="AU23" s="110"/>
      <c r="AV23" s="110"/>
      <c r="AW23" s="110"/>
      <c r="AX23" s="110"/>
      <c r="AY23" s="110"/>
    </row>
    <row r="24" spans="1:51" s="102" customFormat="1" ht="135" x14ac:dyDescent="0.25">
      <c r="A24" s="107" t="s">
        <v>649</v>
      </c>
      <c r="B24" s="108" t="s">
        <v>314</v>
      </c>
      <c r="C24" s="109" t="s">
        <v>650</v>
      </c>
      <c r="D24" s="108">
        <v>14</v>
      </c>
      <c r="E24" s="110">
        <v>100</v>
      </c>
      <c r="F24" s="110">
        <v>0</v>
      </c>
      <c r="G24" s="110">
        <v>0</v>
      </c>
      <c r="H24" s="110">
        <v>0</v>
      </c>
      <c r="I24" s="110">
        <v>0</v>
      </c>
      <c r="J24" s="110">
        <v>0</v>
      </c>
      <c r="K24" s="110">
        <v>50</v>
      </c>
      <c r="L24" s="110">
        <v>0</v>
      </c>
      <c r="M24" s="110">
        <v>0</v>
      </c>
      <c r="N24" s="110">
        <v>0</v>
      </c>
      <c r="O24" s="110">
        <v>0</v>
      </c>
      <c r="P24" s="110">
        <v>0</v>
      </c>
      <c r="Q24" s="110">
        <v>50</v>
      </c>
      <c r="R24" s="111">
        <f t="shared" si="1"/>
        <v>100</v>
      </c>
      <c r="S24" s="110">
        <v>0</v>
      </c>
      <c r="T24" s="110">
        <v>0</v>
      </c>
      <c r="U24" s="110">
        <v>0</v>
      </c>
      <c r="V24" s="110">
        <v>0</v>
      </c>
      <c r="W24" s="110">
        <v>0</v>
      </c>
      <c r="X24" s="110">
        <v>50</v>
      </c>
      <c r="Y24" s="110"/>
      <c r="Z24" s="110"/>
      <c r="AA24" s="110"/>
      <c r="AB24" s="110"/>
      <c r="AC24" s="110"/>
      <c r="AD24" s="110"/>
      <c r="AE24" s="110">
        <f t="shared" si="0"/>
        <v>50</v>
      </c>
      <c r="AF24" s="114"/>
      <c r="AG24" s="113" t="s">
        <v>651</v>
      </c>
      <c r="AH24" s="112"/>
      <c r="AI24" s="112"/>
      <c r="AJ24" s="120"/>
      <c r="AK24" s="124" t="s">
        <v>652</v>
      </c>
      <c r="AL24" s="112"/>
      <c r="AM24" s="112"/>
      <c r="AN24" s="122"/>
      <c r="AO24" s="123" t="s">
        <v>653</v>
      </c>
      <c r="AP24" s="112"/>
      <c r="AQ24" s="112"/>
      <c r="AR24" s="292" t="s">
        <v>787</v>
      </c>
      <c r="AS24" s="292" t="s">
        <v>787</v>
      </c>
      <c r="AT24" s="123" t="s">
        <v>780</v>
      </c>
      <c r="AU24" s="112"/>
      <c r="AV24" s="112"/>
      <c r="AW24" s="112"/>
      <c r="AX24" s="112"/>
      <c r="AY24" s="112"/>
    </row>
    <row r="25" spans="1:51" s="118" customFormat="1" ht="409.5" x14ac:dyDescent="0.25">
      <c r="A25" s="119" t="s">
        <v>654</v>
      </c>
      <c r="B25" s="125" t="s">
        <v>314</v>
      </c>
      <c r="C25" s="117" t="s">
        <v>655</v>
      </c>
      <c r="D25" s="108">
        <v>15</v>
      </c>
      <c r="E25" s="110">
        <v>100</v>
      </c>
      <c r="F25" s="110">
        <v>0</v>
      </c>
      <c r="G25" s="110">
        <v>0</v>
      </c>
      <c r="H25" s="110">
        <v>21.6</v>
      </c>
      <c r="I25" s="110">
        <v>0</v>
      </c>
      <c r="J25" s="110">
        <v>0</v>
      </c>
      <c r="K25" s="110">
        <v>38.700000000000003</v>
      </c>
      <c r="L25" s="110">
        <v>0</v>
      </c>
      <c r="M25" s="110">
        <v>0</v>
      </c>
      <c r="N25" s="110">
        <v>21.1</v>
      </c>
      <c r="O25" s="110">
        <v>0</v>
      </c>
      <c r="P25" s="110">
        <v>0</v>
      </c>
      <c r="Q25" s="110">
        <v>18.600000000000001</v>
      </c>
      <c r="R25" s="111">
        <f t="shared" si="1"/>
        <v>100</v>
      </c>
      <c r="S25" s="110">
        <v>0</v>
      </c>
      <c r="T25" s="110">
        <v>0</v>
      </c>
      <c r="U25" s="110">
        <v>21.6</v>
      </c>
      <c r="V25" s="110">
        <v>0</v>
      </c>
      <c r="W25" s="118">
        <v>0</v>
      </c>
      <c r="X25" s="110">
        <v>35.200000000000003</v>
      </c>
      <c r="Y25" s="110"/>
      <c r="Z25" s="110"/>
      <c r="AA25" s="110"/>
      <c r="AB25" s="110"/>
      <c r="AC25" s="110"/>
      <c r="AD25" s="110"/>
      <c r="AE25" s="126">
        <f t="shared" si="0"/>
        <v>56.800000000000004</v>
      </c>
      <c r="AF25" s="114" t="s">
        <v>656</v>
      </c>
      <c r="AG25" s="114" t="s">
        <v>657</v>
      </c>
      <c r="AH25" s="110"/>
      <c r="AI25" s="110"/>
      <c r="AJ25" s="114" t="s">
        <v>658</v>
      </c>
      <c r="AK25" s="114" t="s">
        <v>659</v>
      </c>
      <c r="AL25" s="110"/>
      <c r="AM25" s="110"/>
      <c r="AN25" s="116" t="s">
        <v>660</v>
      </c>
      <c r="AO25" s="114" t="s">
        <v>661</v>
      </c>
      <c r="AP25" s="110"/>
      <c r="AQ25" s="110"/>
      <c r="AR25" s="292" t="s">
        <v>787</v>
      </c>
      <c r="AS25" s="292" t="s">
        <v>787</v>
      </c>
      <c r="AT25" s="114" t="s">
        <v>780</v>
      </c>
      <c r="AU25" s="110"/>
      <c r="AV25" s="110"/>
      <c r="AW25" s="110"/>
      <c r="AX25" s="110"/>
      <c r="AY25" s="110"/>
    </row>
    <row r="26" spans="1:51" s="118" customFormat="1" ht="135" x14ac:dyDescent="0.25">
      <c r="A26" s="127" t="s">
        <v>662</v>
      </c>
      <c r="B26" s="108" t="s">
        <v>314</v>
      </c>
      <c r="C26" s="117" t="s">
        <v>663</v>
      </c>
      <c r="D26" s="108">
        <v>16</v>
      </c>
      <c r="E26" s="110">
        <v>100</v>
      </c>
      <c r="F26" s="110">
        <v>0</v>
      </c>
      <c r="G26" s="110">
        <v>0</v>
      </c>
      <c r="H26" s="110">
        <v>41.7</v>
      </c>
      <c r="I26" s="110">
        <v>0</v>
      </c>
      <c r="J26" s="110">
        <v>0</v>
      </c>
      <c r="K26" s="110">
        <v>18</v>
      </c>
      <c r="L26" s="110">
        <v>0</v>
      </c>
      <c r="M26" s="110">
        <v>0</v>
      </c>
      <c r="N26" s="110">
        <v>16.7</v>
      </c>
      <c r="O26" s="110">
        <v>0</v>
      </c>
      <c r="P26" s="110">
        <v>0</v>
      </c>
      <c r="Q26" s="110">
        <v>23.6</v>
      </c>
      <c r="R26" s="111">
        <f t="shared" si="1"/>
        <v>100</v>
      </c>
      <c r="S26" s="110">
        <v>0</v>
      </c>
      <c r="T26" s="110">
        <v>0</v>
      </c>
      <c r="U26" s="110">
        <v>41.7</v>
      </c>
      <c r="V26" s="110">
        <v>0</v>
      </c>
      <c r="W26" s="110">
        <v>0</v>
      </c>
      <c r="X26" s="110">
        <v>18</v>
      </c>
      <c r="Y26" s="110"/>
      <c r="Z26" s="110"/>
      <c r="AA26" s="110"/>
      <c r="AB26" s="110"/>
      <c r="AC26" s="110"/>
      <c r="AD26" s="110"/>
      <c r="AE26" s="110">
        <f t="shared" si="0"/>
        <v>59.7</v>
      </c>
      <c r="AF26" s="114" t="s">
        <v>664</v>
      </c>
      <c r="AG26" s="114" t="s">
        <v>665</v>
      </c>
      <c r="AH26" s="110"/>
      <c r="AI26" s="110"/>
      <c r="AJ26" s="114" t="s">
        <v>666</v>
      </c>
      <c r="AK26" s="114" t="s">
        <v>667</v>
      </c>
      <c r="AL26" s="110"/>
      <c r="AM26" s="110"/>
      <c r="AN26" s="116" t="s">
        <v>668</v>
      </c>
      <c r="AO26" s="114" t="s">
        <v>669</v>
      </c>
      <c r="AP26" s="110"/>
      <c r="AQ26" s="110"/>
      <c r="AR26" s="292" t="s">
        <v>783</v>
      </c>
      <c r="AS26" s="292" t="s">
        <v>784</v>
      </c>
      <c r="AT26" s="289" t="s">
        <v>782</v>
      </c>
      <c r="AU26" s="110"/>
      <c r="AV26" s="110"/>
      <c r="AW26" s="110"/>
      <c r="AX26" s="110"/>
      <c r="AY26" s="110"/>
    </row>
    <row r="27" spans="1:51" s="118" customFormat="1" ht="150" x14ac:dyDescent="0.25">
      <c r="A27" s="128" t="s">
        <v>670</v>
      </c>
      <c r="B27" s="129" t="s">
        <v>314</v>
      </c>
      <c r="C27" s="130" t="s">
        <v>671</v>
      </c>
      <c r="D27" s="129">
        <v>17</v>
      </c>
      <c r="E27" s="131">
        <v>100</v>
      </c>
      <c r="F27" s="131">
        <v>0</v>
      </c>
      <c r="G27" s="131">
        <v>0</v>
      </c>
      <c r="H27" s="131">
        <v>18.350000000000001</v>
      </c>
      <c r="I27" s="131">
        <v>0</v>
      </c>
      <c r="J27" s="131">
        <v>0</v>
      </c>
      <c r="K27" s="131">
        <v>16.72</v>
      </c>
      <c r="L27" s="131">
        <v>0</v>
      </c>
      <c r="M27" s="131">
        <v>0</v>
      </c>
      <c r="N27" s="131">
        <v>34.200000000000003</v>
      </c>
      <c r="O27" s="131">
        <v>0</v>
      </c>
      <c r="P27" s="131">
        <v>0</v>
      </c>
      <c r="Q27" s="131">
        <v>30.73</v>
      </c>
      <c r="R27" s="132">
        <f t="shared" si="1"/>
        <v>100.00000000000001</v>
      </c>
      <c r="S27" s="110">
        <v>0</v>
      </c>
      <c r="T27" s="110">
        <v>0</v>
      </c>
      <c r="U27" s="110">
        <v>18.350000000000001</v>
      </c>
      <c r="V27" s="110">
        <v>0</v>
      </c>
      <c r="W27" s="110">
        <v>0</v>
      </c>
      <c r="X27" s="110">
        <v>16.23</v>
      </c>
      <c r="Y27" s="110"/>
      <c r="Z27" s="110"/>
      <c r="AA27" s="110"/>
      <c r="AB27" s="110"/>
      <c r="AC27" s="110"/>
      <c r="AD27" s="110"/>
      <c r="AE27" s="110">
        <f t="shared" si="0"/>
        <v>34.58</v>
      </c>
      <c r="AF27" s="114" t="s">
        <v>672</v>
      </c>
      <c r="AG27" s="114" t="s">
        <v>673</v>
      </c>
      <c r="AH27" s="110"/>
      <c r="AI27" s="110"/>
      <c r="AJ27" s="114" t="s">
        <v>674</v>
      </c>
      <c r="AK27" s="114" t="s">
        <v>675</v>
      </c>
      <c r="AL27" s="110"/>
      <c r="AM27" s="110"/>
      <c r="AN27" s="116" t="s">
        <v>676</v>
      </c>
      <c r="AO27" s="114" t="s">
        <v>677</v>
      </c>
      <c r="AP27" s="110"/>
      <c r="AQ27" s="110"/>
      <c r="AR27" s="292" t="s">
        <v>767</v>
      </c>
      <c r="AS27" s="292" t="s">
        <v>768</v>
      </c>
      <c r="AT27" s="289" t="s">
        <v>785</v>
      </c>
      <c r="AU27" s="110"/>
      <c r="AV27" s="110"/>
      <c r="AW27" s="110"/>
      <c r="AX27" s="110"/>
      <c r="AY27" s="110"/>
    </row>
    <row r="28" spans="1:51" s="118" customFormat="1" ht="165" x14ac:dyDescent="0.25">
      <c r="A28" s="133" t="s">
        <v>678</v>
      </c>
      <c r="B28" s="134" t="s">
        <v>324</v>
      </c>
      <c r="C28" s="135" t="s">
        <v>679</v>
      </c>
      <c r="D28" s="134">
        <v>18</v>
      </c>
      <c r="E28" s="136">
        <v>100</v>
      </c>
      <c r="F28" s="136">
        <v>0</v>
      </c>
      <c r="G28" s="136">
        <v>0</v>
      </c>
      <c r="H28" s="136">
        <v>25</v>
      </c>
      <c r="I28" s="136">
        <v>0</v>
      </c>
      <c r="J28" s="136">
        <v>0</v>
      </c>
      <c r="K28" s="136">
        <v>25</v>
      </c>
      <c r="L28" s="136">
        <v>0</v>
      </c>
      <c r="M28" s="136">
        <v>0</v>
      </c>
      <c r="N28" s="136">
        <v>25</v>
      </c>
      <c r="O28" s="136">
        <v>0</v>
      </c>
      <c r="P28" s="136">
        <v>0</v>
      </c>
      <c r="Q28" s="136">
        <v>25</v>
      </c>
      <c r="R28" s="137">
        <f t="shared" si="1"/>
        <v>100</v>
      </c>
      <c r="S28" s="110">
        <v>0</v>
      </c>
      <c r="T28" s="110">
        <v>0</v>
      </c>
      <c r="U28" s="110">
        <v>25</v>
      </c>
      <c r="V28" s="110">
        <v>0</v>
      </c>
      <c r="W28" s="110">
        <v>0</v>
      </c>
      <c r="X28" s="110">
        <v>25</v>
      </c>
      <c r="Y28" s="110"/>
      <c r="Z28" s="110"/>
      <c r="AA28" s="110"/>
      <c r="AB28" s="110"/>
      <c r="AC28" s="110"/>
      <c r="AD28" s="110"/>
      <c r="AE28" s="110">
        <f t="shared" si="0"/>
        <v>50</v>
      </c>
      <c r="AF28" s="114" t="s">
        <v>680</v>
      </c>
      <c r="AG28" s="114" t="s">
        <v>681</v>
      </c>
      <c r="AH28" s="110"/>
      <c r="AI28" s="110"/>
      <c r="AJ28" s="114" t="s">
        <v>682</v>
      </c>
      <c r="AK28" s="114" t="s">
        <v>683</v>
      </c>
      <c r="AL28" s="110"/>
      <c r="AM28" s="110"/>
      <c r="AN28" s="116" t="s">
        <v>684</v>
      </c>
      <c r="AO28" s="114" t="s">
        <v>684</v>
      </c>
      <c r="AP28" s="110"/>
      <c r="AQ28" s="110"/>
      <c r="AR28" s="110">
        <v>50</v>
      </c>
      <c r="AS28" s="288">
        <v>0.5</v>
      </c>
      <c r="AT28" s="289" t="s">
        <v>786</v>
      </c>
      <c r="AU28" s="110"/>
      <c r="AV28" s="110"/>
      <c r="AW28" s="110"/>
      <c r="AX28" s="110"/>
      <c r="AY28" s="110"/>
    </row>
  </sheetData>
  <autoFilter ref="A10:CT28" xr:uid="{00000000-0001-0000-0400-000000000000}">
    <filterColumn colId="1">
      <colorFilter dxfId="0"/>
    </filterColumn>
  </autoFilter>
  <mergeCells count="65">
    <mergeCell ref="AV1:AY6"/>
    <mergeCell ref="B2:AU2"/>
    <mergeCell ref="B3:AU3"/>
    <mergeCell ref="B4:L4"/>
    <mergeCell ref="M4:X4"/>
    <mergeCell ref="Y4:AI4"/>
    <mergeCell ref="AJ4:AU4"/>
    <mergeCell ref="B5:L5"/>
    <mergeCell ref="M5:X5"/>
    <mergeCell ref="Y5:AI5"/>
    <mergeCell ref="AJ5:AU5"/>
    <mergeCell ref="B6:AU6"/>
    <mergeCell ref="A8:A10"/>
    <mergeCell ref="B8:B10"/>
    <mergeCell ref="C8:C10"/>
    <mergeCell ref="D8:D10"/>
    <mergeCell ref="E8:E10"/>
    <mergeCell ref="A7:AQ7"/>
    <mergeCell ref="A1:A6"/>
    <mergeCell ref="B1:AU1"/>
    <mergeCell ref="AL8:AL10"/>
    <mergeCell ref="AM8:AM10"/>
    <mergeCell ref="F8:Q8"/>
    <mergeCell ref="R8:R10"/>
    <mergeCell ref="S8:AD8"/>
    <mergeCell ref="AE8:AE10"/>
    <mergeCell ref="AF8:AF10"/>
    <mergeCell ref="AG8:AG10"/>
    <mergeCell ref="K9:K10"/>
    <mergeCell ref="L9:L10"/>
    <mergeCell ref="M9:M10"/>
    <mergeCell ref="N9:N10"/>
    <mergeCell ref="F9:F10"/>
    <mergeCell ref="G9:G10"/>
    <mergeCell ref="H9:H10"/>
    <mergeCell ref="I9:I10"/>
    <mergeCell ref="J9:J10"/>
    <mergeCell ref="AA9:AA10"/>
    <mergeCell ref="O9:O10"/>
    <mergeCell ref="P9:P10"/>
    <mergeCell ref="Q9:Q10"/>
    <mergeCell ref="S9:S10"/>
    <mergeCell ref="T9:T10"/>
    <mergeCell ref="U9:U10"/>
    <mergeCell ref="V9:V10"/>
    <mergeCell ref="W9:W10"/>
    <mergeCell ref="X9:X10"/>
    <mergeCell ref="Y9:Y10"/>
    <mergeCell ref="Z9:Z10"/>
    <mergeCell ref="AY9:AY10"/>
    <mergeCell ref="AB9:AB10"/>
    <mergeCell ref="AC9:AC10"/>
    <mergeCell ref="AD9:AD10"/>
    <mergeCell ref="AR9:AT9"/>
    <mergeCell ref="AU9:AW9"/>
    <mergeCell ref="AX9:AX10"/>
    <mergeCell ref="AN8:AN10"/>
    <mergeCell ref="AO8:AO10"/>
    <mergeCell ref="AP8:AP10"/>
    <mergeCell ref="AQ8:AQ10"/>
    <mergeCell ref="AR8:AY8"/>
    <mergeCell ref="AH8:AH10"/>
    <mergeCell ref="AI8:AI10"/>
    <mergeCell ref="AJ8:AJ10"/>
    <mergeCell ref="AK8:AK10"/>
  </mergeCells>
  <dataValidations count="4">
    <dataValidation allowBlank="1" showInputMessage="1" showErrorMessage="1" prompt="Redacte la actividad estratégica asociada al plan seleccionado. La redacción debe iniciar con verbo en infinitivo (ejemplo: definir, diseñar, implementar)." sqref="C8:D8" xr:uid="{00000000-0002-0000-0400-000000000000}"/>
    <dataValidation allowBlank="1" showInputMessage="1" showErrorMessage="1" prompt="Seleccione de la lista desplegable según corresponda." sqref="A8" xr:uid="{00000000-0002-0000-0400-000001000000}"/>
    <dataValidation allowBlank="1" showInputMessage="1" showErrorMessage="1" prompt="Seleccione de la lista desplegable la dependencia líder del plan insitucional y que a su vez implementará la actividad." sqref="B8" xr:uid="{00000000-0002-0000-0400-000002000000}"/>
    <dataValidation allowBlank="1" showInputMessage="1" showErrorMessage="1" prompt="La ponderación de las actividades debe dar 100% por cada Plan insitucional y estratégico." sqref="E8" xr:uid="{00000000-0002-0000-0400-000003000000}"/>
  </dataValidations>
  <hyperlinks>
    <hyperlink ref="AK24" r:id="rId1" display="https://jbbgovco.sharepoint.com/sites/RepositorioPlaneacin/Documentos%20compartidos/Forms/AllItems.aspx?id=%2Fsites%2FRepositorioPlaneacin%2FDocumentos%20compartidos%2FMIPG%2FPlanes%20institucionales%2FPlan%20Institucional%20de%20Participaci%C3%B3n%20Ciudadana&amp;viewid=476a1472%2D7822%2D4ee2%2Db17c%2D2bb8ff2d8c5a&amp;p=true&amp;ct=1784233383806&amp;or=OWA%2DNT%2DMail&amp;cid=5bb188ea%2D6719%2D60eb%2Dc373%2D9f48e477ddde&amp;ga=1" xr:uid="{637DDEFE-88CB-48C3-9E7F-9FAF721E2E19}"/>
    <hyperlink ref="AK21" r:id="rId2" display="https://jbbgovco.sharepoint.com/sites/RepositorioPlaneacin/Documentos%20compartidos/Forms/AllItems.aspx?id=%2Fsites%2FRepositorioPlaneacin%2FDocumentos%20compartidos%2FMIPG%2FPlanes%20institucionales%2FPlan%20de%20Acción%20Institucional%2F2026%2F1%2E%20Oficina%20Asesora%20de%20Planeacion%2FPlan%20de%20Seguridad%20y%20Privacidad%20de%20la%20Información&amp;viewid=476a1472%2D7822%2D4ee2%2Db17c%2D2bb8ff2d8c5a&amp;p=true&amp;ga=1" xr:uid="{872BBA2E-0A91-4763-88B3-B6710A958AF0}"/>
  </hyperlinks>
  <pageMargins left="0.7" right="0.7" top="0.75" bottom="0.75" header="0.3" footer="0.3"/>
  <pageSetup paperSize="9" scale="19" orientation="portrait" r:id="rId3"/>
  <rowBreaks count="1" manualBreakCount="1">
    <brk id="22" max="16383" man="1"/>
  </rowBreaks>
  <colBreaks count="1" manualBreakCount="1">
    <brk id="36" max="27" man="1"/>
  </col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a750fc-f6ca-4e09-a708-c64a1e0cc8c1" xsi:nil="true"/>
    <lcf76f155ced4ddcb4097134ff3c332f xmlns="ec706035-25c4-4aca-bb20-f3e6d063a13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C9E20536FCE6749B4F908804A40AFDF" ma:contentTypeVersion="16" ma:contentTypeDescription="Crear nuevo documento." ma:contentTypeScope="" ma:versionID="77791d0435a440b94a8bf3304027ce72">
  <xsd:schema xmlns:xsd="http://www.w3.org/2001/XMLSchema" xmlns:xs="http://www.w3.org/2001/XMLSchema" xmlns:p="http://schemas.microsoft.com/office/2006/metadata/properties" xmlns:ns2="fea750fc-f6ca-4e09-a708-c64a1e0cc8c1" xmlns:ns3="ec706035-25c4-4aca-bb20-f3e6d063a136" targetNamespace="http://schemas.microsoft.com/office/2006/metadata/properties" ma:root="true" ma:fieldsID="9f37be8f92e5c3f90b6879e614079580" ns2:_="" ns3:_="">
    <xsd:import namespace="fea750fc-f6ca-4e09-a708-c64a1e0cc8c1"/>
    <xsd:import namespace="ec706035-25c4-4aca-bb20-f3e6d063a1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a750fc-f6ca-4e09-a708-c64a1e0cc8c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b4629ddc-ca12-4336-90d3-6e521f0cc210}" ma:internalName="TaxCatchAll" ma:showField="CatchAllData" ma:web="fea750fc-f6ca-4e09-a708-c64a1e0cc8c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c706035-25c4-4aca-bb20-f3e6d063a1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fe21213-fe70-40ed-b3c9-d592fa6670b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C44F1D-2BF5-4CBD-9F44-DD1B0E4C90B5}">
  <ds:schemaRefs>
    <ds:schemaRef ds:uri="http://schemas.microsoft.com/office/2006/metadata/properties"/>
    <ds:schemaRef ds:uri="http://schemas.microsoft.com/office/infopath/2007/PartnerControls"/>
    <ds:schemaRef ds:uri="fea750fc-f6ca-4e09-a708-c64a1e0cc8c1"/>
    <ds:schemaRef ds:uri="ec706035-25c4-4aca-bb20-f3e6d063a136"/>
  </ds:schemaRefs>
</ds:datastoreItem>
</file>

<file path=customXml/itemProps2.xml><?xml version="1.0" encoding="utf-8"?>
<ds:datastoreItem xmlns:ds="http://schemas.openxmlformats.org/officeDocument/2006/customXml" ds:itemID="{648B95F7-6CBC-4233-B484-11752EB8D5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a750fc-f6ca-4e09-a708-c64a1e0cc8c1"/>
    <ds:schemaRef ds:uri="ec706035-25c4-4aca-bb20-f3e6d063a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E01E65-3BB6-4057-94F3-0C0D2B0519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Metas sectoriales</vt:lpstr>
      <vt:lpstr>Objetivos y metas</vt:lpstr>
      <vt:lpstr>Presupuesto</vt:lpstr>
      <vt:lpstr>Indicadores de Gestión</vt:lpstr>
      <vt:lpstr>Plan Integrado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 Andrea Parraga Hache</dc:creator>
  <cp:keywords/>
  <dc:description/>
  <cp:lastModifiedBy>Alejandra Marcela López Hernández</cp:lastModifiedBy>
  <cp:revision/>
  <dcterms:created xsi:type="dcterms:W3CDTF">2021-01-21T16:00:31Z</dcterms:created>
  <dcterms:modified xsi:type="dcterms:W3CDTF">2026-08-26T13:15:13Z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0x0101000C9E20536FCE6749B4F908804A40AFDF</vt:lpwstr>
  </property>
  <property fmtid="{D5CDD505-2E9C-101B-9397-08002B2CF9AE}" pid="3" name="MediaServiceImageTags">
    <vt:lpwstr/>
  </property>
</Properties>
</file>